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20" windowHeight="9330" tabRatio="275" activeTab="0"/>
  </bookViews>
  <sheets>
    <sheet name="teacher" sheetId="1" r:id="rId1"/>
    <sheet name="student" sheetId="2" r:id="rId2"/>
    <sheet name="key" sheetId="3" r:id="rId3"/>
  </sheets>
  <definedNames/>
  <calcPr fullCalcOnLoad="1"/>
</workbook>
</file>

<file path=xl/sharedStrings.xml><?xml version="1.0" encoding="utf-8"?>
<sst xmlns="http://schemas.openxmlformats.org/spreadsheetml/2006/main" count="152" uniqueCount="54">
  <si>
    <t>Unit 5</t>
  </si>
  <si>
    <t>Chap 1</t>
  </si>
  <si>
    <t>Activity 1</t>
  </si>
  <si>
    <t>The Scale of the Solar System</t>
  </si>
  <si>
    <t>Table 1</t>
  </si>
  <si>
    <t>Diameters of the Sun and Planets, and the Distances from the Sun</t>
  </si>
  <si>
    <t>Object</t>
  </si>
  <si>
    <t>Sun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</si>
  <si>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</si>
  <si>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</si>
  <si>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</si>
  <si>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</si>
  <si>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</si>
  <si>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</si>
  <si>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</si>
  <si>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</si>
  <si>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</si>
  <si>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scale:</t>
  </si>
  <si>
    <t>1 km  =  1 km</t>
  </si>
  <si>
    <t>D - Sun  (km)</t>
  </si>
  <si>
    <t>Dia  (km)</t>
  </si>
  <si>
    <t>1 m = 150,000,000 km</t>
  </si>
  <si>
    <t>1 m = 3,000,000 km</t>
  </si>
  <si>
    <t>1 m = 5,000,000 km</t>
  </si>
  <si>
    <t>1 m = 2,000,000 km</t>
  </si>
  <si>
    <t>1 m = 4,000,000 km</t>
  </si>
  <si>
    <t>bb</t>
  </si>
  <si>
    <t>1 m = 3,500,000 km</t>
  </si>
  <si>
    <t>1 m = 2,500,000 km</t>
  </si>
  <si>
    <t>Distance from Sun</t>
  </si>
  <si>
    <t>meters</t>
  </si>
  <si>
    <t>miles</t>
  </si>
  <si>
    <t>feet</t>
  </si>
  <si>
    <t>yards</t>
  </si>
  <si>
    <t>cm</t>
  </si>
  <si>
    <t>inches</t>
  </si>
  <si>
    <t>Diameter of Object</t>
  </si>
  <si>
    <t xml:space="preserve">  basketball</t>
  </si>
  <si>
    <t>1 m = 65,000,000 km</t>
  </si>
  <si>
    <t>beachball</t>
  </si>
  <si>
    <t>quarter inch</t>
  </si>
  <si>
    <t>eigth inch</t>
  </si>
  <si>
    <t>fat eigth</t>
  </si>
  <si>
    <t>1 m = 1,500,000 km</t>
  </si>
  <si>
    <t>ball-bearing</t>
  </si>
  <si>
    <t>pin head</t>
  </si>
  <si>
    <t>mall gum ball</t>
  </si>
  <si>
    <t>blue racketball</t>
  </si>
  <si>
    <t>golf ball</t>
  </si>
  <si>
    <t>ping pong ball</t>
  </si>
  <si>
    <t>big marble</t>
  </si>
  <si>
    <t>pop corn kernal</t>
  </si>
  <si>
    <t>nerd candy</t>
  </si>
  <si>
    <t>vgfty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</si>
</sst>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87">
    <border>
      <left/>
      <right/>
      <top/>
      <bottom/>
      <diagonal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3"/>
      </left>
      <right>
        <color indexed="63"/>
      </right>
      <top style="medium">
        <color indexed="33"/>
      </top>
      <bottom>
        <color indexed="63"/>
      </bottom>
    </border>
    <border>
      <left>
        <color indexed="63"/>
      </left>
      <right>
        <color indexed="63"/>
      </right>
      <top style="medium">
        <color indexed="33"/>
      </top>
      <bottom>
        <color indexed="63"/>
      </bottom>
    </border>
    <border>
      <left style="medium">
        <color indexed="33"/>
      </left>
      <right>
        <color indexed="63"/>
      </right>
      <top>
        <color indexed="63"/>
      </top>
      <bottom>
        <color indexed="63"/>
      </bottom>
    </border>
    <border>
      <left style="medium">
        <color indexed="3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33"/>
      </right>
      <top style="medium">
        <color indexed="33"/>
      </top>
      <bottom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>
        <color indexed="63"/>
      </left>
      <right style="medium">
        <color indexed="33"/>
      </right>
      <top>
        <color indexed="63"/>
      </top>
      <bottom style="medium">
        <color indexed="3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3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 style="medium">
        <color indexed="33"/>
      </right>
      <top style="medium">
        <color indexed="33"/>
      </top>
      <bottom style="medium">
        <color indexed="3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2" borderId="15" xfId="0" applyNumberFormat="1" applyFill="1" applyBorder="1" applyAlignment="1">
      <alignment/>
    </xf>
    <xf numFmtId="2" fontId="0" fillId="2" borderId="25" xfId="0" applyNumberFormat="1" applyFill="1" applyBorder="1" applyAlignment="1">
      <alignment/>
    </xf>
    <xf numFmtId="2" fontId="0" fillId="2" borderId="30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2" borderId="35" xfId="0" applyNumberFormat="1" applyFill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2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2" borderId="41" xfId="0" applyNumberFormat="1" applyFill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2" borderId="44" xfId="0" applyNumberFormat="1" applyFill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46" xfId="0" applyNumberFormat="1" applyBorder="1" applyAlignment="1">
      <alignment/>
    </xf>
    <xf numFmtId="3" fontId="0" fillId="0" borderId="0" xfId="0" applyNumberFormat="1" applyAlignment="1">
      <alignment vertical="center"/>
    </xf>
    <xf numFmtId="2" fontId="0" fillId="2" borderId="5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45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164" fontId="0" fillId="0" borderId="51" xfId="0" applyNumberFormat="1" applyBorder="1" applyAlignment="1">
      <alignment/>
    </xf>
    <xf numFmtId="164" fontId="0" fillId="2" borderId="52" xfId="0" applyNumberFormat="1" applyFill="1" applyBorder="1" applyAlignment="1">
      <alignment/>
    </xf>
    <xf numFmtId="2" fontId="0" fillId="0" borderId="53" xfId="0" applyNumberForma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54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2" fontId="0" fillId="2" borderId="56" xfId="0" applyNumberFormat="1" applyFill="1" applyBorder="1" applyAlignment="1">
      <alignment/>
    </xf>
    <xf numFmtId="2" fontId="0" fillId="0" borderId="56" xfId="0" applyNumberFormat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57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2" fontId="0" fillId="0" borderId="79" xfId="0" applyNumberFormat="1" applyBorder="1" applyAlignment="1">
      <alignment/>
    </xf>
    <xf numFmtId="164" fontId="0" fillId="0" borderId="80" xfId="0" applyNumberFormat="1" applyBorder="1" applyAlignment="1">
      <alignment/>
    </xf>
    <xf numFmtId="164" fontId="0" fillId="0" borderId="80" xfId="0" applyNumberFormat="1" applyFill="1" applyBorder="1" applyAlignment="1">
      <alignment/>
    </xf>
    <xf numFmtId="2" fontId="0" fillId="0" borderId="81" xfId="0" applyNumberFormat="1" applyBorder="1" applyAlignment="1">
      <alignment/>
    </xf>
    <xf numFmtId="2" fontId="0" fillId="2" borderId="82" xfId="0" applyNumberFormat="1" applyFill="1" applyBorder="1" applyAlignment="1">
      <alignment/>
    </xf>
    <xf numFmtId="2" fontId="0" fillId="0" borderId="82" xfId="0" applyNumberFormat="1" applyBorder="1" applyAlignment="1">
      <alignment/>
    </xf>
    <xf numFmtId="164" fontId="0" fillId="0" borderId="82" xfId="0" applyNumberFormat="1" applyBorder="1" applyAlignment="1">
      <alignment/>
    </xf>
    <xf numFmtId="164" fontId="0" fillId="0" borderId="83" xfId="0" applyNumberFormat="1" applyBorder="1" applyAlignment="1">
      <alignment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82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27" xfId="0" applyNumberFormat="1" applyFill="1" applyBorder="1" applyAlignment="1">
      <alignment/>
    </xf>
    <xf numFmtId="2" fontId="0" fillId="3" borderId="30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2" fontId="0" fillId="3" borderId="25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3" borderId="56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 topLeftCell="BW1">
      <pane xSplit="765" ySplit="1800" topLeftCell="A43" activePane="bottomRight" state="split"/>
      <selection pane="topLeft" activeCell="M100" sqref="M100"/>
      <selection pane="topRight" activeCell="D1" sqref="D1:D16384"/>
      <selection pane="bottomLeft" activeCell="A99" sqref="A99:BW102"/>
      <selection pane="bottomRight" activeCell="P49" sqref="P49"/>
    </sheetView>
  </sheetViews>
  <sheetFormatPr defaultColWidth="9.140625" defaultRowHeight="12.75"/>
  <cols>
    <col min="2" max="2" width="14.00390625" style="0" customWidth="1"/>
    <col min="3" max="3" width="12.421875" style="0" customWidth="1"/>
    <col min="4" max="4" width="2.7109375" style="128" customWidth="1"/>
    <col min="5" max="5" width="11.140625" style="0" bestFit="1" customWidth="1"/>
    <col min="9" max="9" width="2.7109375" style="128" customWidth="1"/>
    <col min="13" max="13" width="13.28125" style="0" customWidth="1"/>
    <col min="14" max="14" width="10.421875" style="0" customWidth="1"/>
  </cols>
  <sheetData>
    <row r="1" spans="1:14" ht="12.75">
      <c r="A1" t="s">
        <v>0</v>
      </c>
      <c r="B1" t="s">
        <v>1</v>
      </c>
      <c r="C1" t="s">
        <v>2</v>
      </c>
      <c r="D1" s="6"/>
      <c r="E1" t="s">
        <v>3</v>
      </c>
      <c r="I1" s="6"/>
      <c r="K1" s="5"/>
      <c r="L1" s="5"/>
      <c r="M1" s="5"/>
      <c r="N1" s="5"/>
    </row>
    <row r="2" spans="4:9" ht="12.75">
      <c r="D2" s="6"/>
      <c r="I2" s="6"/>
    </row>
    <row r="3" spans="1:9" ht="12.75">
      <c r="A3" t="s">
        <v>4</v>
      </c>
      <c r="B3" t="s">
        <v>5</v>
      </c>
      <c r="D3" s="6"/>
      <c r="I3" s="6"/>
    </row>
    <row r="4" spans="4:9" ht="12.75">
      <c r="D4" s="6"/>
      <c r="I4" s="6"/>
    </row>
    <row r="5" spans="5:12" ht="12.75">
      <c r="E5" s="98" t="s">
        <v>29</v>
      </c>
      <c r="F5" s="98"/>
      <c r="G5" s="98"/>
      <c r="H5" s="98"/>
      <c r="J5" s="98" t="s">
        <v>36</v>
      </c>
      <c r="K5" s="98"/>
      <c r="L5" s="98"/>
    </row>
    <row r="6" spans="1:12" ht="13.5" thickBot="1">
      <c r="A6" t="s">
        <v>6</v>
      </c>
      <c r="B6" s="2" t="s">
        <v>19</v>
      </c>
      <c r="C6" s="2" t="s">
        <v>20</v>
      </c>
      <c r="D6" s="129"/>
      <c r="E6" s="2" t="s">
        <v>30</v>
      </c>
      <c r="F6" s="2" t="s">
        <v>31</v>
      </c>
      <c r="G6" s="2" t="s">
        <v>32</v>
      </c>
      <c r="H6" s="2" t="s">
        <v>33</v>
      </c>
      <c r="I6" s="129"/>
      <c r="J6" s="2" t="s">
        <v>30</v>
      </c>
      <c r="K6" s="2" t="s">
        <v>34</v>
      </c>
      <c r="L6" s="2" t="s">
        <v>35</v>
      </c>
    </row>
    <row r="7" spans="1:13" s="4" customFormat="1" ht="19.5" customHeight="1" thickBot="1">
      <c r="A7" s="3" t="s">
        <v>17</v>
      </c>
      <c r="B7" s="94" t="s">
        <v>18</v>
      </c>
      <c r="C7" s="94"/>
      <c r="D7" s="146"/>
      <c r="E7" s="105" t="s">
        <v>21</v>
      </c>
      <c r="F7" s="106"/>
      <c r="G7" s="106"/>
      <c r="H7" s="106"/>
      <c r="I7" s="106"/>
      <c r="J7" s="106"/>
      <c r="K7" s="106"/>
      <c r="L7" s="107"/>
      <c r="M7" s="71">
        <v>150000000</v>
      </c>
    </row>
    <row r="8" spans="1:12" ht="12.75">
      <c r="A8" t="s">
        <v>7</v>
      </c>
      <c r="B8">
        <v>0</v>
      </c>
      <c r="C8" s="1">
        <v>1391400</v>
      </c>
      <c r="D8" s="147"/>
      <c r="E8" s="7">
        <f>B8/150000000</f>
        <v>0</v>
      </c>
      <c r="F8" s="8">
        <f>E8/1609.3</f>
        <v>0</v>
      </c>
      <c r="G8" s="8">
        <f>E8*3.28</f>
        <v>0</v>
      </c>
      <c r="H8" s="8">
        <f>G8/3</f>
        <v>0</v>
      </c>
      <c r="I8" s="130"/>
      <c r="J8" s="44">
        <f>C8/150000000</f>
        <v>0.009276</v>
      </c>
      <c r="K8" s="44">
        <f>J8*100</f>
        <v>0.9276</v>
      </c>
      <c r="L8" s="45">
        <f>K8/2.54</f>
        <v>0.36519685039370076</v>
      </c>
    </row>
    <row r="9" spans="1:12" ht="12.75">
      <c r="A9" t="s">
        <v>8</v>
      </c>
      <c r="B9" s="1">
        <v>57900000</v>
      </c>
      <c r="C9" s="1">
        <v>4878</v>
      </c>
      <c r="D9" s="147"/>
      <c r="E9" s="9">
        <f aca="true" t="shared" si="0" ref="E9:E17">B9/150000000</f>
        <v>0.386</v>
      </c>
      <c r="F9" s="10">
        <f aca="true" t="shared" si="1" ref="F9:F17">E9/1609.3</f>
        <v>0.00023985583794196234</v>
      </c>
      <c r="G9" s="10">
        <f aca="true" t="shared" si="2" ref="G9:G17">E9*3.28</f>
        <v>1.2660799999999999</v>
      </c>
      <c r="H9" s="10">
        <f aca="true" t="shared" si="3" ref="H9:H16">G9/3</f>
        <v>0.4220266666666666</v>
      </c>
      <c r="I9" s="131"/>
      <c r="J9" s="46">
        <f aca="true" t="shared" si="4" ref="J9:J17">C9/150000000</f>
        <v>3.252E-05</v>
      </c>
      <c r="K9" s="46">
        <f aca="true" t="shared" si="5" ref="K9:K17">J9*100</f>
        <v>0.003252</v>
      </c>
      <c r="L9" s="47">
        <f aca="true" t="shared" si="6" ref="L9:L17">K9/2.54</f>
        <v>0.0012803149606299214</v>
      </c>
    </row>
    <row r="10" spans="1:12" ht="12.75">
      <c r="A10" t="s">
        <v>9</v>
      </c>
      <c r="B10" s="1">
        <v>108209000</v>
      </c>
      <c r="C10" s="1">
        <v>12104</v>
      </c>
      <c r="D10" s="147"/>
      <c r="E10" s="9">
        <f t="shared" si="0"/>
        <v>0.7213933333333333</v>
      </c>
      <c r="F10" s="10">
        <f t="shared" si="1"/>
        <v>0.0004482652913274923</v>
      </c>
      <c r="G10" s="10">
        <f t="shared" si="2"/>
        <v>2.366170133333333</v>
      </c>
      <c r="H10" s="10">
        <f t="shared" si="3"/>
        <v>0.7887233777777777</v>
      </c>
      <c r="I10" s="131"/>
      <c r="J10" s="46">
        <f t="shared" si="4"/>
        <v>8.069333333333333E-05</v>
      </c>
      <c r="K10" s="46">
        <f t="shared" si="5"/>
        <v>0.008069333333333333</v>
      </c>
      <c r="L10" s="47">
        <f t="shared" si="6"/>
        <v>0.0031769028871391075</v>
      </c>
    </row>
    <row r="11" spans="1:12" ht="12.75">
      <c r="A11" t="s">
        <v>10</v>
      </c>
      <c r="B11" s="1">
        <v>149598770</v>
      </c>
      <c r="C11" s="1">
        <v>12756</v>
      </c>
      <c r="D11" s="147"/>
      <c r="E11" s="9">
        <f t="shared" si="0"/>
        <v>0.9973251333333333</v>
      </c>
      <c r="F11" s="10">
        <f t="shared" si="1"/>
        <v>0.0006197260506638497</v>
      </c>
      <c r="G11" s="10">
        <f t="shared" si="2"/>
        <v>3.271226437333333</v>
      </c>
      <c r="H11" s="10">
        <f t="shared" si="3"/>
        <v>1.0904088124444444</v>
      </c>
      <c r="I11" s="131"/>
      <c r="J11" s="46">
        <f t="shared" si="4"/>
        <v>8.504E-05</v>
      </c>
      <c r="K11" s="46">
        <f t="shared" si="5"/>
        <v>0.008504</v>
      </c>
      <c r="L11" s="47">
        <f t="shared" si="6"/>
        <v>0.003348031496062992</v>
      </c>
    </row>
    <row r="12" spans="1:12" ht="12.75">
      <c r="A12" t="s">
        <v>11</v>
      </c>
      <c r="B12" s="1">
        <v>227900000</v>
      </c>
      <c r="C12" s="1">
        <v>6794</v>
      </c>
      <c r="D12" s="147"/>
      <c r="E12" s="9">
        <f t="shared" si="0"/>
        <v>1.5193333333333334</v>
      </c>
      <c r="F12" s="10">
        <f t="shared" si="1"/>
        <v>0.0009440957766316619</v>
      </c>
      <c r="G12" s="10">
        <f t="shared" si="2"/>
        <v>4.983413333333333</v>
      </c>
      <c r="H12" s="10">
        <f t="shared" si="3"/>
        <v>1.6611377777777776</v>
      </c>
      <c r="I12" s="131"/>
      <c r="J12" s="46">
        <f t="shared" si="4"/>
        <v>4.5293333333333336E-05</v>
      </c>
      <c r="K12" s="46">
        <f t="shared" si="5"/>
        <v>0.004529333333333333</v>
      </c>
      <c r="L12" s="47">
        <f t="shared" si="6"/>
        <v>0.0017832020997375327</v>
      </c>
    </row>
    <row r="13" spans="1:12" ht="12.75">
      <c r="A13" t="s">
        <v>12</v>
      </c>
      <c r="B13" s="1">
        <v>778200000</v>
      </c>
      <c r="C13" s="1">
        <v>142984</v>
      </c>
      <c r="D13" s="147"/>
      <c r="E13" s="9">
        <f t="shared" si="0"/>
        <v>5.188</v>
      </c>
      <c r="F13" s="10">
        <f t="shared" si="1"/>
        <v>0.0032237618840489654</v>
      </c>
      <c r="G13" s="10">
        <f t="shared" si="2"/>
        <v>17.01664</v>
      </c>
      <c r="H13" s="10">
        <f t="shared" si="3"/>
        <v>5.672213333333333</v>
      </c>
      <c r="I13" s="131"/>
      <c r="J13" s="46">
        <f t="shared" si="4"/>
        <v>0.0009532266666666667</v>
      </c>
      <c r="K13" s="46">
        <f t="shared" si="5"/>
        <v>0.09532266666666667</v>
      </c>
      <c r="L13" s="47">
        <f t="shared" si="6"/>
        <v>0.037528608923884516</v>
      </c>
    </row>
    <row r="14" spans="1:12" ht="12.75">
      <c r="A14" t="s">
        <v>13</v>
      </c>
      <c r="B14" s="1">
        <v>1429200000</v>
      </c>
      <c r="C14" s="1">
        <v>120536</v>
      </c>
      <c r="D14" s="147"/>
      <c r="E14" s="9">
        <f t="shared" si="0"/>
        <v>9.528</v>
      </c>
      <c r="F14" s="10">
        <f t="shared" si="1"/>
        <v>0.005920586590443051</v>
      </c>
      <c r="G14" s="10">
        <f t="shared" si="2"/>
        <v>31.25184</v>
      </c>
      <c r="H14" s="10">
        <f t="shared" si="3"/>
        <v>10.41728</v>
      </c>
      <c r="I14" s="131"/>
      <c r="J14" s="46">
        <f t="shared" si="4"/>
        <v>0.0008035733333333333</v>
      </c>
      <c r="K14" s="46">
        <f t="shared" si="5"/>
        <v>0.08035733333333334</v>
      </c>
      <c r="L14" s="47">
        <f t="shared" si="6"/>
        <v>0.031636745406824145</v>
      </c>
    </row>
    <row r="15" spans="1:12" ht="12.75">
      <c r="A15" t="s">
        <v>14</v>
      </c>
      <c r="B15" s="1">
        <v>2875000000</v>
      </c>
      <c r="C15" s="1">
        <v>51118</v>
      </c>
      <c r="D15" s="147"/>
      <c r="E15" s="9">
        <f t="shared" si="0"/>
        <v>19.166666666666668</v>
      </c>
      <c r="F15" s="10">
        <f t="shared" si="1"/>
        <v>0.011909940139605212</v>
      </c>
      <c r="G15" s="10">
        <f t="shared" si="2"/>
        <v>62.86666666666667</v>
      </c>
      <c r="H15" s="10">
        <f t="shared" si="3"/>
        <v>20.955555555555556</v>
      </c>
      <c r="I15" s="131"/>
      <c r="J15" s="46">
        <f t="shared" si="4"/>
        <v>0.0003407866666666667</v>
      </c>
      <c r="K15" s="46">
        <f t="shared" si="5"/>
        <v>0.03407866666666667</v>
      </c>
      <c r="L15" s="47">
        <f t="shared" si="6"/>
        <v>0.013416797900262466</v>
      </c>
    </row>
    <row r="16" spans="1:12" ht="12.75">
      <c r="A16" t="s">
        <v>15</v>
      </c>
      <c r="B16" s="1">
        <v>4504400000</v>
      </c>
      <c r="C16" s="1">
        <v>49528</v>
      </c>
      <c r="D16" s="147"/>
      <c r="E16" s="9">
        <f t="shared" si="0"/>
        <v>30.029333333333334</v>
      </c>
      <c r="F16" s="10">
        <f t="shared" si="1"/>
        <v>0.01865987282255225</v>
      </c>
      <c r="G16" s="10">
        <f t="shared" si="2"/>
        <v>98.49621333333333</v>
      </c>
      <c r="H16" s="10">
        <f t="shared" si="3"/>
        <v>32.83207111111111</v>
      </c>
      <c r="I16" s="131"/>
      <c r="J16" s="46">
        <f t="shared" si="4"/>
        <v>0.00033018666666666664</v>
      </c>
      <c r="K16" s="46">
        <f t="shared" si="5"/>
        <v>0.03301866666666666</v>
      </c>
      <c r="L16" s="47">
        <f t="shared" si="6"/>
        <v>0.012999475065616795</v>
      </c>
    </row>
    <row r="17" spans="1:12" ht="13.5" thickBot="1">
      <c r="A17" t="s">
        <v>16</v>
      </c>
      <c r="B17" s="1">
        <v>5915800000</v>
      </c>
      <c r="C17" s="1">
        <v>2302</v>
      </c>
      <c r="D17" s="147"/>
      <c r="E17" s="11">
        <f t="shared" si="0"/>
        <v>39.43866666666667</v>
      </c>
      <c r="F17" s="12">
        <f t="shared" si="1"/>
        <v>0.024506721348826616</v>
      </c>
      <c r="G17" s="12">
        <f t="shared" si="2"/>
        <v>129.35882666666666</v>
      </c>
      <c r="H17" s="72">
        <f>G17/3</f>
        <v>43.119608888888884</v>
      </c>
      <c r="I17" s="132"/>
      <c r="J17" s="48">
        <f t="shared" si="4"/>
        <v>1.5346666666666667E-05</v>
      </c>
      <c r="K17" s="48">
        <f t="shared" si="5"/>
        <v>0.0015346666666666666</v>
      </c>
      <c r="L17" s="49">
        <f t="shared" si="6"/>
        <v>0.0006041994750656168</v>
      </c>
    </row>
    <row r="19" ht="13.5" thickBot="1"/>
    <row r="20" spans="1:13" ht="19.5" customHeight="1" thickBot="1">
      <c r="A20" s="3" t="s">
        <v>17</v>
      </c>
      <c r="B20" s="94" t="s">
        <v>18</v>
      </c>
      <c r="C20" s="94"/>
      <c r="D20" s="146"/>
      <c r="E20" s="125" t="s">
        <v>22</v>
      </c>
      <c r="F20" s="126"/>
      <c r="G20" s="126"/>
      <c r="H20" s="126"/>
      <c r="I20" s="126"/>
      <c r="J20" s="126"/>
      <c r="K20" s="126"/>
      <c r="L20" s="127"/>
      <c r="M20" s="1">
        <v>3000000</v>
      </c>
    </row>
    <row r="21" spans="1:12" ht="12.75">
      <c r="A21" t="s">
        <v>7</v>
      </c>
      <c r="B21">
        <v>0</v>
      </c>
      <c r="C21" s="1">
        <v>1391400</v>
      </c>
      <c r="D21" s="147"/>
      <c r="E21" s="117">
        <f>B21/3000000</f>
        <v>0</v>
      </c>
      <c r="F21" s="10">
        <f>E21/1609.3</f>
        <v>0</v>
      </c>
      <c r="G21" s="10">
        <f>E21*3.28</f>
        <v>0</v>
      </c>
      <c r="H21" s="10">
        <f>G21/3</f>
        <v>0</v>
      </c>
      <c r="I21" s="131"/>
      <c r="J21" s="46">
        <f>C21/3000000</f>
        <v>0.4638</v>
      </c>
      <c r="K21" s="46">
        <f>J21*100</f>
        <v>46.379999999999995</v>
      </c>
      <c r="L21" s="119">
        <f>K21/2.54</f>
        <v>18.259842519685037</v>
      </c>
    </row>
    <row r="22" spans="1:12" ht="12.75">
      <c r="A22" t="s">
        <v>8</v>
      </c>
      <c r="B22" s="1">
        <v>57900000</v>
      </c>
      <c r="C22" s="1">
        <v>4878</v>
      </c>
      <c r="D22" s="147"/>
      <c r="E22" s="117">
        <f aca="true" t="shared" si="7" ref="E22:E30">B22/3000000</f>
        <v>19.3</v>
      </c>
      <c r="F22" s="10">
        <f aca="true" t="shared" si="8" ref="F22:F30">E22/1609.3</f>
        <v>0.011992791897098117</v>
      </c>
      <c r="G22" s="10">
        <f aca="true" t="shared" si="9" ref="G22:G30">E22*3.28</f>
        <v>63.304</v>
      </c>
      <c r="H22" s="10">
        <f aca="true" t="shared" si="10" ref="H22:H30">G22/3</f>
        <v>21.101333333333333</v>
      </c>
      <c r="I22" s="131"/>
      <c r="J22" s="46">
        <f aca="true" t="shared" si="11" ref="J22:J30">C22/3000000</f>
        <v>0.001626</v>
      </c>
      <c r="K22" s="46">
        <f aca="true" t="shared" si="12" ref="K22:K30">J22*100</f>
        <v>0.1626</v>
      </c>
      <c r="L22" s="118">
        <f aca="true" t="shared" si="13" ref="L22:L30">K22/2.54</f>
        <v>0.06401574803149605</v>
      </c>
    </row>
    <row r="23" spans="1:12" ht="12.75">
      <c r="A23" t="s">
        <v>9</v>
      </c>
      <c r="B23" s="1">
        <v>108209000</v>
      </c>
      <c r="C23" s="1">
        <v>12104</v>
      </c>
      <c r="D23" s="147"/>
      <c r="E23" s="117">
        <f t="shared" si="7"/>
        <v>36.06966666666667</v>
      </c>
      <c r="F23" s="10">
        <f t="shared" si="8"/>
        <v>0.022413264566374616</v>
      </c>
      <c r="G23" s="10">
        <f t="shared" si="9"/>
        <v>118.30850666666667</v>
      </c>
      <c r="H23" s="10">
        <f t="shared" si="10"/>
        <v>39.43616888888889</v>
      </c>
      <c r="I23" s="131"/>
      <c r="J23" s="46">
        <f t="shared" si="11"/>
        <v>0.0040346666666666664</v>
      </c>
      <c r="K23" s="46">
        <f t="shared" si="12"/>
        <v>0.40346666666666664</v>
      </c>
      <c r="L23" s="118">
        <f t="shared" si="13"/>
        <v>0.15884514435695538</v>
      </c>
    </row>
    <row r="24" spans="1:14" ht="12.75">
      <c r="A24" t="s">
        <v>10</v>
      </c>
      <c r="B24" s="1">
        <v>149598770</v>
      </c>
      <c r="C24" s="1">
        <v>12756</v>
      </c>
      <c r="D24" s="147"/>
      <c r="E24" s="117">
        <f t="shared" si="7"/>
        <v>49.866256666666665</v>
      </c>
      <c r="F24" s="10">
        <f t="shared" si="8"/>
        <v>0.030986302533192484</v>
      </c>
      <c r="G24" s="29">
        <f t="shared" si="9"/>
        <v>163.56132186666665</v>
      </c>
      <c r="H24" s="29">
        <f t="shared" si="10"/>
        <v>54.52044062222222</v>
      </c>
      <c r="I24" s="131"/>
      <c r="J24" s="46">
        <f t="shared" si="11"/>
        <v>0.004252</v>
      </c>
      <c r="K24" s="46">
        <f t="shared" si="12"/>
        <v>0.42519999999999997</v>
      </c>
      <c r="L24" s="119">
        <f t="shared" si="13"/>
        <v>0.1674015748031496</v>
      </c>
      <c r="M24" t="s">
        <v>42</v>
      </c>
      <c r="N24" t="s">
        <v>26</v>
      </c>
    </row>
    <row r="25" spans="1:12" ht="12.75">
      <c r="A25" t="s">
        <v>11</v>
      </c>
      <c r="B25" s="1">
        <v>227900000</v>
      </c>
      <c r="C25" s="1">
        <v>6794</v>
      </c>
      <c r="D25" s="147"/>
      <c r="E25" s="117">
        <f t="shared" si="7"/>
        <v>75.96666666666667</v>
      </c>
      <c r="F25" s="10">
        <f t="shared" si="8"/>
        <v>0.04720478883158309</v>
      </c>
      <c r="G25" s="10">
        <f t="shared" si="9"/>
        <v>249.17066666666665</v>
      </c>
      <c r="H25" s="10">
        <f t="shared" si="10"/>
        <v>83.05688888888888</v>
      </c>
      <c r="I25" s="131"/>
      <c r="J25" s="46">
        <f t="shared" si="11"/>
        <v>0.0022646666666666666</v>
      </c>
      <c r="K25" s="46">
        <f t="shared" si="12"/>
        <v>0.22646666666666665</v>
      </c>
      <c r="L25" s="118">
        <f t="shared" si="13"/>
        <v>0.08916010498687663</v>
      </c>
    </row>
    <row r="26" spans="1:13" ht="12.75">
      <c r="A26" t="s">
        <v>12</v>
      </c>
      <c r="B26" s="1">
        <v>778200000</v>
      </c>
      <c r="C26" s="1">
        <v>142984</v>
      </c>
      <c r="D26" s="147"/>
      <c r="E26" s="117">
        <f t="shared" si="7"/>
        <v>259.4</v>
      </c>
      <c r="F26" s="10">
        <f t="shared" si="8"/>
        <v>0.16118809420244826</v>
      </c>
      <c r="G26" s="10">
        <f t="shared" si="9"/>
        <v>850.8319999999999</v>
      </c>
      <c r="H26" s="10">
        <f t="shared" si="10"/>
        <v>283.61066666666665</v>
      </c>
      <c r="I26" s="131"/>
      <c r="J26" s="46">
        <f t="shared" si="11"/>
        <v>0.04766133333333333</v>
      </c>
      <c r="K26" s="46">
        <f t="shared" si="12"/>
        <v>4.766133333333333</v>
      </c>
      <c r="L26" s="118">
        <f t="shared" si="13"/>
        <v>1.8764304461942256</v>
      </c>
      <c r="M26" t="s">
        <v>49</v>
      </c>
    </row>
    <row r="27" spans="1:12" ht="12.75">
      <c r="A27" t="s">
        <v>13</v>
      </c>
      <c r="B27" s="1">
        <v>1429200000</v>
      </c>
      <c r="C27" s="1">
        <v>120536</v>
      </c>
      <c r="D27" s="147"/>
      <c r="E27" s="117">
        <f t="shared" si="7"/>
        <v>476.4</v>
      </c>
      <c r="F27" s="10">
        <f t="shared" si="8"/>
        <v>0.2960293295221525</v>
      </c>
      <c r="G27" s="10">
        <f t="shared" si="9"/>
        <v>1562.5919999999999</v>
      </c>
      <c r="H27" s="10">
        <f t="shared" si="10"/>
        <v>520.8639999999999</v>
      </c>
      <c r="I27" s="131"/>
      <c r="J27" s="46">
        <f t="shared" si="11"/>
        <v>0.04017866666666667</v>
      </c>
      <c r="K27" s="46">
        <f t="shared" si="12"/>
        <v>4.0178666666666665</v>
      </c>
      <c r="L27" s="118">
        <f t="shared" si="13"/>
        <v>1.5818372703412074</v>
      </c>
    </row>
    <row r="28" spans="1:12" ht="12.75">
      <c r="A28" t="s">
        <v>14</v>
      </c>
      <c r="B28" s="1">
        <v>2875000000</v>
      </c>
      <c r="C28" s="1">
        <v>51118</v>
      </c>
      <c r="D28" s="147"/>
      <c r="E28" s="117">
        <f t="shared" si="7"/>
        <v>958.3333333333334</v>
      </c>
      <c r="F28" s="10">
        <f t="shared" si="8"/>
        <v>0.5954970069802606</v>
      </c>
      <c r="G28" s="10">
        <f t="shared" si="9"/>
        <v>3143.3333333333335</v>
      </c>
      <c r="H28" s="10">
        <f t="shared" si="10"/>
        <v>1047.7777777777778</v>
      </c>
      <c r="I28" s="131"/>
      <c r="J28" s="46">
        <f t="shared" si="11"/>
        <v>0.017039333333333333</v>
      </c>
      <c r="K28" s="46">
        <f t="shared" si="12"/>
        <v>1.7039333333333333</v>
      </c>
      <c r="L28" s="118">
        <f t="shared" si="13"/>
        <v>0.6708398950131234</v>
      </c>
    </row>
    <row r="29" spans="1:12" ht="12.75">
      <c r="A29" t="s">
        <v>15</v>
      </c>
      <c r="B29" s="1">
        <v>4504400000</v>
      </c>
      <c r="C29" s="1">
        <v>49528</v>
      </c>
      <c r="D29" s="147"/>
      <c r="E29" s="117">
        <f t="shared" si="7"/>
        <v>1501.4666666666667</v>
      </c>
      <c r="F29" s="10">
        <f t="shared" si="8"/>
        <v>0.9329936411276125</v>
      </c>
      <c r="G29" s="10">
        <f t="shared" si="9"/>
        <v>4924.810666666666</v>
      </c>
      <c r="H29" s="10">
        <f t="shared" si="10"/>
        <v>1641.6035555555554</v>
      </c>
      <c r="I29" s="131"/>
      <c r="J29" s="46">
        <f t="shared" si="11"/>
        <v>0.016509333333333334</v>
      </c>
      <c r="K29" s="46">
        <f t="shared" si="12"/>
        <v>1.6509333333333334</v>
      </c>
      <c r="L29" s="118">
        <f t="shared" si="13"/>
        <v>0.64997375328084</v>
      </c>
    </row>
    <row r="30" spans="1:12" ht="13.5" thickBot="1">
      <c r="A30" t="s">
        <v>16</v>
      </c>
      <c r="B30" s="1">
        <v>5915800000</v>
      </c>
      <c r="C30" s="1">
        <v>2302</v>
      </c>
      <c r="D30" s="147"/>
      <c r="E30" s="120">
        <f t="shared" si="7"/>
        <v>1971.9333333333334</v>
      </c>
      <c r="F30" s="121">
        <f t="shared" si="8"/>
        <v>1.2253360674413307</v>
      </c>
      <c r="G30" s="122">
        <f t="shared" si="9"/>
        <v>6467.941333333333</v>
      </c>
      <c r="H30" s="122">
        <f t="shared" si="10"/>
        <v>2155.9804444444444</v>
      </c>
      <c r="I30" s="133"/>
      <c r="J30" s="123">
        <f t="shared" si="11"/>
        <v>0.0007673333333333333</v>
      </c>
      <c r="K30" s="123">
        <f t="shared" si="12"/>
        <v>0.07673333333333333</v>
      </c>
      <c r="L30" s="124">
        <f t="shared" si="13"/>
        <v>0.030209973753280838</v>
      </c>
    </row>
    <row r="32" ht="13.5" thickBot="1"/>
    <row r="33" spans="1:13" ht="19.5" customHeight="1" thickBot="1">
      <c r="A33" s="3" t="s">
        <v>17</v>
      </c>
      <c r="B33" s="94" t="s">
        <v>18</v>
      </c>
      <c r="C33" s="94"/>
      <c r="D33" s="146"/>
      <c r="E33" s="114" t="s">
        <v>23</v>
      </c>
      <c r="F33" s="115"/>
      <c r="G33" s="115"/>
      <c r="H33" s="115"/>
      <c r="I33" s="115"/>
      <c r="J33" s="115"/>
      <c r="K33" s="115"/>
      <c r="L33" s="116"/>
      <c r="M33" s="1">
        <v>5000000</v>
      </c>
    </row>
    <row r="34" spans="1:14" ht="12.75">
      <c r="A34" t="s">
        <v>7</v>
      </c>
      <c r="B34">
        <v>0</v>
      </c>
      <c r="C34" s="1">
        <v>1391400</v>
      </c>
      <c r="D34" s="147"/>
      <c r="E34" s="14">
        <f>B34/5000000</f>
        <v>0</v>
      </c>
      <c r="F34" s="15">
        <f>E34/1609.3</f>
        <v>0</v>
      </c>
      <c r="G34" s="15">
        <f>E34*3.28</f>
        <v>0</v>
      </c>
      <c r="H34" s="15">
        <f>G34/3</f>
        <v>0</v>
      </c>
      <c r="I34" s="134"/>
      <c r="J34" s="73">
        <f>C34/5000000</f>
        <v>0.27828</v>
      </c>
      <c r="K34" s="73">
        <f>J34*100</f>
        <v>27.828000000000003</v>
      </c>
      <c r="L34" s="74">
        <f>K34/2.54</f>
        <v>10.955905511811025</v>
      </c>
      <c r="N34" t="s">
        <v>37</v>
      </c>
    </row>
    <row r="35" spans="1:12" ht="12.75">
      <c r="A35" t="s">
        <v>8</v>
      </c>
      <c r="B35" s="1">
        <v>57900000</v>
      </c>
      <c r="C35" s="1">
        <v>4878</v>
      </c>
      <c r="D35" s="147"/>
      <c r="E35" s="16">
        <f aca="true" t="shared" si="14" ref="E35:E43">B35/5000000</f>
        <v>11.58</v>
      </c>
      <c r="F35" s="10">
        <f aca="true" t="shared" si="15" ref="F35:F43">E35/1609.3</f>
        <v>0.007195675138258871</v>
      </c>
      <c r="G35" s="10">
        <f aca="true" t="shared" si="16" ref="G35:G43">E35*3.28</f>
        <v>37.9824</v>
      </c>
      <c r="H35" s="10">
        <f aca="true" t="shared" si="17" ref="H35:H43">G35/3</f>
        <v>12.6608</v>
      </c>
      <c r="I35" s="131"/>
      <c r="J35" s="46">
        <f aca="true" t="shared" si="18" ref="J35:J43">C35/5000000</f>
        <v>0.0009756</v>
      </c>
      <c r="K35" s="46">
        <f aca="true" t="shared" si="19" ref="K35:K43">J35*100</f>
        <v>0.09756</v>
      </c>
      <c r="L35" s="75">
        <f aca="true" t="shared" si="20" ref="L35:L43">K35/2.54</f>
        <v>0.038409448818897636</v>
      </c>
    </row>
    <row r="36" spans="1:12" ht="12.75">
      <c r="A36" t="s">
        <v>9</v>
      </c>
      <c r="B36" s="1">
        <v>108209000</v>
      </c>
      <c r="C36" s="1">
        <v>12104</v>
      </c>
      <c r="D36" s="147"/>
      <c r="E36" s="16">
        <f t="shared" si="14"/>
        <v>21.6418</v>
      </c>
      <c r="F36" s="10">
        <f t="shared" si="15"/>
        <v>0.013447958739824769</v>
      </c>
      <c r="G36" s="10">
        <f t="shared" si="16"/>
        <v>70.98510399999999</v>
      </c>
      <c r="H36" s="10">
        <f t="shared" si="17"/>
        <v>23.66170133333333</v>
      </c>
      <c r="I36" s="131"/>
      <c r="J36" s="46">
        <f t="shared" si="18"/>
        <v>0.0024208</v>
      </c>
      <c r="K36" s="46">
        <f t="shared" si="19"/>
        <v>0.24208</v>
      </c>
      <c r="L36" s="75">
        <f t="shared" si="20"/>
        <v>0.09530708661417323</v>
      </c>
    </row>
    <row r="37" spans="1:12" ht="12.75">
      <c r="A37" t="s">
        <v>10</v>
      </c>
      <c r="B37" s="1">
        <v>149598770</v>
      </c>
      <c r="C37" s="1">
        <v>12756</v>
      </c>
      <c r="D37" s="147"/>
      <c r="E37" s="16">
        <f t="shared" si="14"/>
        <v>29.919754</v>
      </c>
      <c r="F37" s="10">
        <f t="shared" si="15"/>
        <v>0.01859178151991549</v>
      </c>
      <c r="G37" s="10">
        <f t="shared" si="16"/>
        <v>98.13679312</v>
      </c>
      <c r="H37" s="10">
        <f t="shared" si="17"/>
        <v>32.71226437333333</v>
      </c>
      <c r="I37" s="131"/>
      <c r="J37" s="46">
        <f t="shared" si="18"/>
        <v>0.0025512</v>
      </c>
      <c r="K37" s="46">
        <f t="shared" si="19"/>
        <v>0.25512</v>
      </c>
      <c r="L37" s="75">
        <f t="shared" si="20"/>
        <v>0.10044094488188977</v>
      </c>
    </row>
    <row r="38" spans="1:12" ht="12.75">
      <c r="A38" t="s">
        <v>11</v>
      </c>
      <c r="B38" s="1">
        <v>227900000</v>
      </c>
      <c r="C38" s="1">
        <v>6794</v>
      </c>
      <c r="D38" s="147"/>
      <c r="E38" s="16">
        <f t="shared" si="14"/>
        <v>45.58</v>
      </c>
      <c r="F38" s="10">
        <f t="shared" si="15"/>
        <v>0.028322873298949853</v>
      </c>
      <c r="G38" s="10">
        <f t="shared" si="16"/>
        <v>149.5024</v>
      </c>
      <c r="H38" s="10">
        <f t="shared" si="17"/>
        <v>49.834133333333334</v>
      </c>
      <c r="I38" s="131"/>
      <c r="J38" s="46">
        <f t="shared" si="18"/>
        <v>0.0013588</v>
      </c>
      <c r="K38" s="46">
        <f t="shared" si="19"/>
        <v>0.13588</v>
      </c>
      <c r="L38" s="75">
        <f t="shared" si="20"/>
        <v>0.05349606299212598</v>
      </c>
    </row>
    <row r="39" spans="1:12" ht="12.75">
      <c r="A39" t="s">
        <v>12</v>
      </c>
      <c r="B39" s="1">
        <v>778200000</v>
      </c>
      <c r="C39" s="1">
        <v>142984</v>
      </c>
      <c r="D39" s="147"/>
      <c r="E39" s="16">
        <f t="shared" si="14"/>
        <v>155.64</v>
      </c>
      <c r="F39" s="10">
        <f t="shared" si="15"/>
        <v>0.09671285652146895</v>
      </c>
      <c r="G39" s="10">
        <f t="shared" si="16"/>
        <v>510.4991999999999</v>
      </c>
      <c r="H39" s="10">
        <f t="shared" si="17"/>
        <v>170.16639999999998</v>
      </c>
      <c r="I39" s="131"/>
      <c r="J39" s="46">
        <f t="shared" si="18"/>
        <v>0.0285968</v>
      </c>
      <c r="K39" s="46">
        <f t="shared" si="19"/>
        <v>2.85968</v>
      </c>
      <c r="L39" s="75">
        <f t="shared" si="20"/>
        <v>1.1258582677165354</v>
      </c>
    </row>
    <row r="40" spans="1:12" ht="12.75">
      <c r="A40" t="s">
        <v>13</v>
      </c>
      <c r="B40" s="1">
        <v>1429200000</v>
      </c>
      <c r="C40" s="1">
        <v>120536</v>
      </c>
      <c r="D40" s="147"/>
      <c r="E40" s="16">
        <f t="shared" si="14"/>
        <v>285.84</v>
      </c>
      <c r="F40" s="10">
        <f t="shared" si="15"/>
        <v>0.17761759771329147</v>
      </c>
      <c r="G40" s="10">
        <f t="shared" si="16"/>
        <v>937.5551999999999</v>
      </c>
      <c r="H40" s="10">
        <f t="shared" si="17"/>
        <v>312.5184</v>
      </c>
      <c r="I40" s="131"/>
      <c r="J40" s="46">
        <f t="shared" si="18"/>
        <v>0.0241072</v>
      </c>
      <c r="K40" s="46">
        <f t="shared" si="19"/>
        <v>2.41072</v>
      </c>
      <c r="L40" s="75">
        <f t="shared" si="20"/>
        <v>0.9491023622047244</v>
      </c>
    </row>
    <row r="41" spans="1:12" ht="12.75">
      <c r="A41" t="s">
        <v>14</v>
      </c>
      <c r="B41" s="1">
        <v>2875000000</v>
      </c>
      <c r="C41" s="1">
        <v>51118</v>
      </c>
      <c r="D41" s="147"/>
      <c r="E41" s="16">
        <f t="shared" si="14"/>
        <v>575</v>
      </c>
      <c r="F41" s="10">
        <f t="shared" si="15"/>
        <v>0.35729820418815633</v>
      </c>
      <c r="G41" s="10">
        <f t="shared" si="16"/>
        <v>1886</v>
      </c>
      <c r="H41" s="10">
        <f t="shared" si="17"/>
        <v>628.6666666666666</v>
      </c>
      <c r="I41" s="131"/>
      <c r="J41" s="46">
        <f t="shared" si="18"/>
        <v>0.0102236</v>
      </c>
      <c r="K41" s="46">
        <f t="shared" si="19"/>
        <v>1.02236</v>
      </c>
      <c r="L41" s="75">
        <f t="shared" si="20"/>
        <v>0.40250393700787396</v>
      </c>
    </row>
    <row r="42" spans="1:12" ht="12.75">
      <c r="A42" t="s">
        <v>15</v>
      </c>
      <c r="B42" s="1">
        <v>4504400000</v>
      </c>
      <c r="C42" s="1">
        <v>49528</v>
      </c>
      <c r="D42" s="147"/>
      <c r="E42" s="16">
        <f t="shared" si="14"/>
        <v>900.88</v>
      </c>
      <c r="F42" s="10">
        <f t="shared" si="15"/>
        <v>0.5597961846765674</v>
      </c>
      <c r="G42" s="10">
        <f t="shared" si="16"/>
        <v>2954.8864</v>
      </c>
      <c r="H42" s="10">
        <f t="shared" si="17"/>
        <v>984.9621333333333</v>
      </c>
      <c r="I42" s="131"/>
      <c r="J42" s="46">
        <f t="shared" si="18"/>
        <v>0.0099056</v>
      </c>
      <c r="K42" s="46">
        <f t="shared" si="19"/>
        <v>0.9905600000000001</v>
      </c>
      <c r="L42" s="75">
        <f t="shared" si="20"/>
        <v>0.38998425196850395</v>
      </c>
    </row>
    <row r="43" spans="1:12" ht="13.5" thickBot="1">
      <c r="A43" t="s">
        <v>16</v>
      </c>
      <c r="B43" s="1">
        <v>5915800000</v>
      </c>
      <c r="C43" s="1">
        <v>2302</v>
      </c>
      <c r="D43" s="147"/>
      <c r="E43" s="17">
        <f t="shared" si="14"/>
        <v>1183.16</v>
      </c>
      <c r="F43" s="18">
        <f t="shared" si="15"/>
        <v>0.7352016404647984</v>
      </c>
      <c r="G43" s="18">
        <f t="shared" si="16"/>
        <v>3880.7648</v>
      </c>
      <c r="H43" s="18">
        <f t="shared" si="17"/>
        <v>1293.5882666666666</v>
      </c>
      <c r="I43" s="135"/>
      <c r="J43" s="76">
        <f t="shared" si="18"/>
        <v>0.0004604</v>
      </c>
      <c r="K43" s="76">
        <f t="shared" si="19"/>
        <v>0.046040000000000005</v>
      </c>
      <c r="L43" s="77">
        <f t="shared" si="20"/>
        <v>0.018125984251968506</v>
      </c>
    </row>
    <row r="45" ht="13.5" thickBot="1"/>
    <row r="46" spans="1:13" ht="19.5" customHeight="1" thickBot="1">
      <c r="A46" s="3" t="s">
        <v>17</v>
      </c>
      <c r="B46" s="94" t="s">
        <v>18</v>
      </c>
      <c r="C46" s="94"/>
      <c r="D46" s="146"/>
      <c r="E46" s="108" t="s">
        <v>24</v>
      </c>
      <c r="F46" s="109"/>
      <c r="G46" s="109"/>
      <c r="H46" s="109"/>
      <c r="I46" s="109"/>
      <c r="J46" s="109"/>
      <c r="K46" s="109"/>
      <c r="L46" s="110"/>
      <c r="M46" s="1">
        <v>2000000</v>
      </c>
    </row>
    <row r="47" spans="1:14" ht="12.75">
      <c r="A47" t="s">
        <v>7</v>
      </c>
      <c r="B47">
        <v>0</v>
      </c>
      <c r="C47" s="1">
        <v>1391400</v>
      </c>
      <c r="D47" s="147"/>
      <c r="E47" s="19">
        <f>B47/2000000</f>
        <v>0</v>
      </c>
      <c r="F47" s="20">
        <f>E47/1609.3</f>
        <v>0</v>
      </c>
      <c r="G47" s="20">
        <f>E47*3.28</f>
        <v>0</v>
      </c>
      <c r="H47" s="20">
        <f>G47/3</f>
        <v>0</v>
      </c>
      <c r="I47" s="136"/>
      <c r="J47" s="51">
        <f>C47/2000000</f>
        <v>0.6957</v>
      </c>
      <c r="K47" s="51">
        <f>J47*100</f>
        <v>69.57</v>
      </c>
      <c r="L47" s="52">
        <f>K47/2.54</f>
        <v>27.389763779527556</v>
      </c>
      <c r="N47" t="s">
        <v>39</v>
      </c>
    </row>
    <row r="48" spans="1:14" ht="12.75">
      <c r="A48" t="s">
        <v>8</v>
      </c>
      <c r="B48" s="1">
        <v>57900000</v>
      </c>
      <c r="C48" s="1">
        <v>4878</v>
      </c>
      <c r="D48" s="147"/>
      <c r="E48" s="21">
        <f aca="true" t="shared" si="21" ref="E48:E56">B48/2000000</f>
        <v>28.95</v>
      </c>
      <c r="F48" s="10">
        <f aca="true" t="shared" si="22" ref="F48:F56">E48/1609.3</f>
        <v>0.017989187845647178</v>
      </c>
      <c r="G48" s="10">
        <f aca="true" t="shared" si="23" ref="G48:G56">E48*3.28</f>
        <v>94.95599999999999</v>
      </c>
      <c r="H48" s="10">
        <f aca="true" t="shared" si="24" ref="H48:H56">G48/3</f>
        <v>31.651999999999997</v>
      </c>
      <c r="I48" s="131"/>
      <c r="J48" s="46">
        <f aca="true" t="shared" si="25" ref="J48:J56">C48/2000000</f>
        <v>0.002439</v>
      </c>
      <c r="K48" s="46">
        <f aca="true" t="shared" si="26" ref="K48:K56">J48*100</f>
        <v>0.2439</v>
      </c>
      <c r="L48" s="53">
        <f aca="true" t="shared" si="27" ref="L48:L56">K48/2.54</f>
        <v>0.0960236220472441</v>
      </c>
      <c r="N48" t="s">
        <v>26</v>
      </c>
    </row>
    <row r="49" spans="1:14" ht="12.75">
      <c r="A49" t="s">
        <v>9</v>
      </c>
      <c r="B49" s="1">
        <v>108209000</v>
      </c>
      <c r="C49" s="1">
        <v>12104</v>
      </c>
      <c r="D49" s="147"/>
      <c r="E49" s="21">
        <f t="shared" si="21"/>
        <v>54.1045</v>
      </c>
      <c r="F49" s="10">
        <f t="shared" si="22"/>
        <v>0.033619896849561924</v>
      </c>
      <c r="G49" s="10">
        <f t="shared" si="23"/>
        <v>177.46276</v>
      </c>
      <c r="H49" s="10">
        <f t="shared" si="24"/>
        <v>59.15425333333334</v>
      </c>
      <c r="I49" s="131"/>
      <c r="J49" s="46">
        <f t="shared" si="25"/>
        <v>0.006052</v>
      </c>
      <c r="K49" s="46">
        <f t="shared" si="26"/>
        <v>0.6052</v>
      </c>
      <c r="L49" s="53">
        <f t="shared" si="27"/>
        <v>0.23826771653543305</v>
      </c>
      <c r="N49" t="s">
        <v>51</v>
      </c>
    </row>
    <row r="50" spans="1:14" ht="12.75">
      <c r="A50" t="s">
        <v>10</v>
      </c>
      <c r="B50" s="1">
        <v>149598770</v>
      </c>
      <c r="C50" s="1">
        <v>12756</v>
      </c>
      <c r="D50" s="147"/>
      <c r="E50" s="21">
        <f t="shared" si="21"/>
        <v>74.799385</v>
      </c>
      <c r="F50" s="10">
        <f t="shared" si="22"/>
        <v>0.04647945379978873</v>
      </c>
      <c r="G50" s="29">
        <f t="shared" si="23"/>
        <v>245.34198279999998</v>
      </c>
      <c r="H50" s="13">
        <f t="shared" si="24"/>
        <v>81.78066093333332</v>
      </c>
      <c r="I50" s="131"/>
      <c r="J50" s="46">
        <f t="shared" si="25"/>
        <v>0.006378</v>
      </c>
      <c r="K50" s="46">
        <f t="shared" si="26"/>
        <v>0.6378</v>
      </c>
      <c r="L50" s="80">
        <f t="shared" si="27"/>
        <v>0.2511023622047244</v>
      </c>
      <c r="M50" t="s">
        <v>40</v>
      </c>
      <c r="N50" t="s">
        <v>44</v>
      </c>
    </row>
    <row r="51" spans="1:14" ht="12.75">
      <c r="A51" t="s">
        <v>11</v>
      </c>
      <c r="B51" s="1">
        <v>227900000</v>
      </c>
      <c r="C51" s="1">
        <v>6794</v>
      </c>
      <c r="D51" s="147"/>
      <c r="E51" s="21">
        <f t="shared" si="21"/>
        <v>113.95</v>
      </c>
      <c r="F51" s="10">
        <f t="shared" si="22"/>
        <v>0.07080718324737464</v>
      </c>
      <c r="G51" s="10">
        <f t="shared" si="23"/>
        <v>373.756</v>
      </c>
      <c r="H51" s="10">
        <f t="shared" si="24"/>
        <v>124.58533333333332</v>
      </c>
      <c r="I51" s="131"/>
      <c r="J51" s="46">
        <f t="shared" si="25"/>
        <v>0.003397</v>
      </c>
      <c r="K51" s="46">
        <f t="shared" si="26"/>
        <v>0.3397</v>
      </c>
      <c r="L51" s="53">
        <f t="shared" si="27"/>
        <v>0.13374015748031495</v>
      </c>
      <c r="N51" t="s">
        <v>52</v>
      </c>
    </row>
    <row r="52" spans="1:14" ht="12.75">
      <c r="A52" t="s">
        <v>12</v>
      </c>
      <c r="B52" s="1">
        <v>778200000</v>
      </c>
      <c r="C52" s="1">
        <v>142984</v>
      </c>
      <c r="D52" s="147"/>
      <c r="E52" s="21">
        <f t="shared" si="21"/>
        <v>389.1</v>
      </c>
      <c r="F52" s="10">
        <f t="shared" si="22"/>
        <v>0.24178214130367243</v>
      </c>
      <c r="G52" s="10">
        <f t="shared" si="23"/>
        <v>1276.248</v>
      </c>
      <c r="H52" s="10">
        <f t="shared" si="24"/>
        <v>425.416</v>
      </c>
      <c r="I52" s="131"/>
      <c r="J52" s="46">
        <f t="shared" si="25"/>
        <v>0.071492</v>
      </c>
      <c r="K52" s="46">
        <f t="shared" si="26"/>
        <v>7.1492</v>
      </c>
      <c r="L52" s="53">
        <f t="shared" si="27"/>
        <v>2.814645669291339</v>
      </c>
      <c r="N52" t="s">
        <v>47</v>
      </c>
    </row>
    <row r="53" spans="1:14" ht="12.75">
      <c r="A53" t="s">
        <v>13</v>
      </c>
      <c r="B53" s="1">
        <v>1429200000</v>
      </c>
      <c r="C53" s="1">
        <v>120536</v>
      </c>
      <c r="D53" s="147"/>
      <c r="E53" s="21">
        <f t="shared" si="21"/>
        <v>714.6</v>
      </c>
      <c r="F53" s="10">
        <f t="shared" si="22"/>
        <v>0.44404399428322877</v>
      </c>
      <c r="G53" s="10">
        <f t="shared" si="23"/>
        <v>2343.888</v>
      </c>
      <c r="H53" s="10">
        <f t="shared" si="24"/>
        <v>781.2959999999999</v>
      </c>
      <c r="I53" s="131"/>
      <c r="J53" s="46">
        <f t="shared" si="25"/>
        <v>0.060268</v>
      </c>
      <c r="K53" s="46">
        <f t="shared" si="26"/>
        <v>6.026800000000001</v>
      </c>
      <c r="L53" s="53">
        <f t="shared" si="27"/>
        <v>2.372755905511811</v>
      </c>
      <c r="N53" t="s">
        <v>48</v>
      </c>
    </row>
    <row r="54" spans="1:14" ht="12.75">
      <c r="A54" t="s">
        <v>14</v>
      </c>
      <c r="B54" s="1">
        <v>2875000000</v>
      </c>
      <c r="C54" s="1">
        <v>51118</v>
      </c>
      <c r="D54" s="147"/>
      <c r="E54" s="21">
        <f t="shared" si="21"/>
        <v>1437.5</v>
      </c>
      <c r="F54" s="10">
        <f t="shared" si="22"/>
        <v>0.8932455104703909</v>
      </c>
      <c r="G54" s="10">
        <f t="shared" si="23"/>
        <v>4715</v>
      </c>
      <c r="H54" s="10">
        <f t="shared" si="24"/>
        <v>1571.6666666666667</v>
      </c>
      <c r="I54" s="131"/>
      <c r="J54" s="46">
        <f t="shared" si="25"/>
        <v>0.025559</v>
      </c>
      <c r="K54" s="46">
        <f t="shared" si="26"/>
        <v>2.5559</v>
      </c>
      <c r="L54" s="53">
        <f t="shared" si="27"/>
        <v>1.006259842519685</v>
      </c>
      <c r="N54" t="s">
        <v>46</v>
      </c>
    </row>
    <row r="55" spans="1:14" ht="12.75">
      <c r="A55" t="s">
        <v>15</v>
      </c>
      <c r="B55" s="1">
        <v>4504400000</v>
      </c>
      <c r="C55" s="1">
        <v>49528</v>
      </c>
      <c r="D55" s="147"/>
      <c r="E55" s="21">
        <f t="shared" si="21"/>
        <v>2252.2</v>
      </c>
      <c r="F55" s="10">
        <f t="shared" si="22"/>
        <v>1.3994904616914186</v>
      </c>
      <c r="G55" s="10">
        <f t="shared" si="23"/>
        <v>7387.2159999999985</v>
      </c>
      <c r="H55" s="10">
        <f t="shared" si="24"/>
        <v>2462.4053333333327</v>
      </c>
      <c r="I55" s="131"/>
      <c r="J55" s="46">
        <f t="shared" si="25"/>
        <v>0.024764</v>
      </c>
      <c r="K55" s="46">
        <f t="shared" si="26"/>
        <v>2.4764</v>
      </c>
      <c r="L55" s="53">
        <f t="shared" si="27"/>
        <v>0.9749606299212598</v>
      </c>
      <c r="N55" t="s">
        <v>50</v>
      </c>
    </row>
    <row r="56" spans="1:14" ht="13.5" thickBot="1">
      <c r="A56" t="s">
        <v>16</v>
      </c>
      <c r="B56" s="1">
        <v>5915800000</v>
      </c>
      <c r="C56" s="1">
        <v>2302</v>
      </c>
      <c r="D56" s="147"/>
      <c r="E56" s="22">
        <f t="shared" si="21"/>
        <v>2957.9</v>
      </c>
      <c r="F56" s="40">
        <f t="shared" si="22"/>
        <v>1.838004101161996</v>
      </c>
      <c r="G56" s="23">
        <f t="shared" si="23"/>
        <v>9701.912</v>
      </c>
      <c r="H56" s="23">
        <f t="shared" si="24"/>
        <v>3233.9706666666666</v>
      </c>
      <c r="I56" s="137"/>
      <c r="J56" s="54">
        <f t="shared" si="25"/>
        <v>0.001151</v>
      </c>
      <c r="K56" s="54">
        <f t="shared" si="26"/>
        <v>0.1151</v>
      </c>
      <c r="L56" s="55">
        <f t="shared" si="27"/>
        <v>0.045314960629921255</v>
      </c>
      <c r="N56" t="s">
        <v>45</v>
      </c>
    </row>
    <row r="58" ht="13.5" thickBot="1"/>
    <row r="59" spans="1:13" ht="19.5" customHeight="1" thickBot="1">
      <c r="A59" s="3" t="s">
        <v>17</v>
      </c>
      <c r="B59" s="94" t="s">
        <v>18</v>
      </c>
      <c r="C59" s="94"/>
      <c r="D59" s="146"/>
      <c r="E59" s="111" t="s">
        <v>25</v>
      </c>
      <c r="F59" s="112"/>
      <c r="G59" s="112"/>
      <c r="H59" s="112"/>
      <c r="I59" s="112"/>
      <c r="J59" s="112"/>
      <c r="K59" s="112"/>
      <c r="L59" s="113"/>
      <c r="M59" s="1">
        <v>4000000</v>
      </c>
    </row>
    <row r="60" spans="1:12" ht="12.75">
      <c r="A60" t="s">
        <v>7</v>
      </c>
      <c r="B60">
        <v>0</v>
      </c>
      <c r="C60" s="1">
        <v>1391400</v>
      </c>
      <c r="D60" s="147"/>
      <c r="E60" s="24">
        <f>B60/4000000</f>
        <v>0</v>
      </c>
      <c r="F60" s="25">
        <f>E60/1609.3</f>
        <v>0</v>
      </c>
      <c r="G60" s="25">
        <f>E60*3.28</f>
        <v>0</v>
      </c>
      <c r="H60" s="25">
        <f>G60/3</f>
        <v>0</v>
      </c>
      <c r="I60" s="138"/>
      <c r="J60" s="56">
        <f>C60/4000000</f>
        <v>0.34785</v>
      </c>
      <c r="K60" s="56">
        <f>J60*100</f>
        <v>34.785</v>
      </c>
      <c r="L60" s="57">
        <f>K60/2.54</f>
        <v>13.694881889763778</v>
      </c>
    </row>
    <row r="61" spans="1:14" ht="12.75">
      <c r="A61" t="s">
        <v>8</v>
      </c>
      <c r="B61" s="1">
        <v>57900000</v>
      </c>
      <c r="C61" s="1">
        <v>4878</v>
      </c>
      <c r="D61" s="147"/>
      <c r="E61" s="26">
        <f aca="true" t="shared" si="28" ref="E61:E68">B61/4000000</f>
        <v>14.475</v>
      </c>
      <c r="F61" s="10">
        <f aca="true" t="shared" si="29" ref="F61:F69">E61/1609.3</f>
        <v>0.008994593922823589</v>
      </c>
      <c r="G61" s="10">
        <f aca="true" t="shared" si="30" ref="G61:G69">E61*3.28</f>
        <v>47.477999999999994</v>
      </c>
      <c r="H61" s="10">
        <f aca="true" t="shared" si="31" ref="H61:H69">G61/3</f>
        <v>15.825999999999999</v>
      </c>
      <c r="I61" s="131"/>
      <c r="J61" s="46">
        <f aca="true" t="shared" si="32" ref="J61:J69">C61/4000000</f>
        <v>0.0012195</v>
      </c>
      <c r="K61" s="46">
        <f aca="true" t="shared" si="33" ref="K61:K69">J61*100</f>
        <v>0.12195</v>
      </c>
      <c r="L61" s="58">
        <f aca="true" t="shared" si="34" ref="L61:L69">K61/2.54</f>
        <v>0.04801181102362205</v>
      </c>
      <c r="N61" t="s">
        <v>53</v>
      </c>
    </row>
    <row r="62" spans="1:12" ht="12.75">
      <c r="A62" t="s">
        <v>9</v>
      </c>
      <c r="B62" s="1">
        <v>108209000</v>
      </c>
      <c r="C62" s="1">
        <v>12104</v>
      </c>
      <c r="D62" s="147"/>
      <c r="E62" s="26">
        <f t="shared" si="28"/>
        <v>27.05225</v>
      </c>
      <c r="F62" s="10">
        <f t="shared" si="29"/>
        <v>0.016809948424780962</v>
      </c>
      <c r="G62" s="10">
        <f t="shared" si="30"/>
        <v>88.73138</v>
      </c>
      <c r="H62" s="10">
        <f t="shared" si="31"/>
        <v>29.57712666666667</v>
      </c>
      <c r="I62" s="131"/>
      <c r="J62" s="46">
        <f t="shared" si="32"/>
        <v>0.003026</v>
      </c>
      <c r="K62" s="46">
        <f t="shared" si="33"/>
        <v>0.3026</v>
      </c>
      <c r="L62" s="58">
        <f t="shared" si="34"/>
        <v>0.11913385826771652</v>
      </c>
    </row>
    <row r="63" spans="1:13" ht="12.75">
      <c r="A63" t="s">
        <v>10</v>
      </c>
      <c r="B63" s="1">
        <v>149598770</v>
      </c>
      <c r="C63" s="1">
        <v>12756</v>
      </c>
      <c r="D63" s="147"/>
      <c r="E63" s="26">
        <f t="shared" si="28"/>
        <v>37.3996925</v>
      </c>
      <c r="F63" s="10">
        <f t="shared" si="29"/>
        <v>0.023239726899894366</v>
      </c>
      <c r="G63" s="10">
        <f t="shared" si="30"/>
        <v>122.67099139999999</v>
      </c>
      <c r="H63" s="13">
        <f t="shared" si="31"/>
        <v>40.89033046666666</v>
      </c>
      <c r="I63" s="131"/>
      <c r="J63" s="46">
        <f t="shared" si="32"/>
        <v>0.003189</v>
      </c>
      <c r="K63" s="46">
        <f t="shared" si="33"/>
        <v>0.3189</v>
      </c>
      <c r="L63" s="81">
        <f t="shared" si="34"/>
        <v>0.1255511811023622</v>
      </c>
      <c r="M63" t="s">
        <v>41</v>
      </c>
    </row>
    <row r="64" spans="1:12" ht="12.75">
      <c r="A64" t="s">
        <v>11</v>
      </c>
      <c r="B64" s="1">
        <v>227900000</v>
      </c>
      <c r="C64" s="1">
        <v>6794</v>
      </c>
      <c r="D64" s="147"/>
      <c r="E64" s="26">
        <f t="shared" si="28"/>
        <v>56.975</v>
      </c>
      <c r="F64" s="10">
        <f t="shared" si="29"/>
        <v>0.03540359162368732</v>
      </c>
      <c r="G64" s="10">
        <f t="shared" si="30"/>
        <v>186.878</v>
      </c>
      <c r="H64" s="10">
        <f t="shared" si="31"/>
        <v>62.29266666666666</v>
      </c>
      <c r="I64" s="131"/>
      <c r="J64" s="46">
        <f t="shared" si="32"/>
        <v>0.0016985</v>
      </c>
      <c r="K64" s="46">
        <f t="shared" si="33"/>
        <v>0.16985</v>
      </c>
      <c r="L64" s="58">
        <f t="shared" si="34"/>
        <v>0.06687007874015748</v>
      </c>
    </row>
    <row r="65" spans="1:12" ht="12.75">
      <c r="A65" t="s">
        <v>12</v>
      </c>
      <c r="B65" s="1">
        <v>778200000</v>
      </c>
      <c r="C65" s="1">
        <v>142984</v>
      </c>
      <c r="D65" s="147"/>
      <c r="E65" s="26">
        <f t="shared" si="28"/>
        <v>194.55</v>
      </c>
      <c r="F65" s="10">
        <f t="shared" si="29"/>
        <v>0.12089107065183621</v>
      </c>
      <c r="G65" s="10">
        <f t="shared" si="30"/>
        <v>638.124</v>
      </c>
      <c r="H65" s="10">
        <f t="shared" si="31"/>
        <v>212.708</v>
      </c>
      <c r="I65" s="131"/>
      <c r="J65" s="46">
        <f t="shared" si="32"/>
        <v>0.035746</v>
      </c>
      <c r="K65" s="46">
        <f t="shared" si="33"/>
        <v>3.5746</v>
      </c>
      <c r="L65" s="58">
        <f t="shared" si="34"/>
        <v>1.4073228346456694</v>
      </c>
    </row>
    <row r="66" spans="1:12" ht="12.75">
      <c r="A66" t="s">
        <v>13</v>
      </c>
      <c r="B66" s="1">
        <v>1429200000</v>
      </c>
      <c r="C66" s="1">
        <v>120536</v>
      </c>
      <c r="D66" s="147"/>
      <c r="E66" s="26">
        <f t="shared" si="28"/>
        <v>357.3</v>
      </c>
      <c r="F66" s="10">
        <f t="shared" si="29"/>
        <v>0.22202199714161439</v>
      </c>
      <c r="G66" s="10">
        <f t="shared" si="30"/>
        <v>1171.944</v>
      </c>
      <c r="H66" s="10">
        <f t="shared" si="31"/>
        <v>390.64799999999997</v>
      </c>
      <c r="I66" s="131"/>
      <c r="J66" s="46">
        <f t="shared" si="32"/>
        <v>0.030134</v>
      </c>
      <c r="K66" s="46">
        <f t="shared" si="33"/>
        <v>3.0134000000000003</v>
      </c>
      <c r="L66" s="58">
        <f t="shared" si="34"/>
        <v>1.1863779527559055</v>
      </c>
    </row>
    <row r="67" spans="1:12" ht="12.75">
      <c r="A67" t="s">
        <v>14</v>
      </c>
      <c r="B67" s="1">
        <v>2875000000</v>
      </c>
      <c r="C67" s="1">
        <v>51118</v>
      </c>
      <c r="D67" s="147"/>
      <c r="E67" s="26">
        <f t="shared" si="28"/>
        <v>718.75</v>
      </c>
      <c r="F67" s="10">
        <f t="shared" si="29"/>
        <v>0.44662275523519546</v>
      </c>
      <c r="G67" s="10">
        <f t="shared" si="30"/>
        <v>2357.5</v>
      </c>
      <c r="H67" s="10">
        <f t="shared" si="31"/>
        <v>785.8333333333334</v>
      </c>
      <c r="I67" s="131"/>
      <c r="J67" s="46">
        <f t="shared" si="32"/>
        <v>0.0127795</v>
      </c>
      <c r="K67" s="46">
        <f t="shared" si="33"/>
        <v>1.27795</v>
      </c>
      <c r="L67" s="58">
        <f t="shared" si="34"/>
        <v>0.5031299212598425</v>
      </c>
    </row>
    <row r="68" spans="1:12" ht="12.75">
      <c r="A68" t="s">
        <v>15</v>
      </c>
      <c r="B68" s="1">
        <v>4504400000</v>
      </c>
      <c r="C68" s="1">
        <v>49528</v>
      </c>
      <c r="D68" s="147"/>
      <c r="E68" s="26">
        <f t="shared" si="28"/>
        <v>1126.1</v>
      </c>
      <c r="F68" s="10">
        <f t="shared" si="29"/>
        <v>0.6997452308457093</v>
      </c>
      <c r="G68" s="10">
        <f t="shared" si="30"/>
        <v>3693.6079999999993</v>
      </c>
      <c r="H68" s="10">
        <f t="shared" si="31"/>
        <v>1231.2026666666663</v>
      </c>
      <c r="I68" s="131"/>
      <c r="J68" s="46">
        <f t="shared" si="32"/>
        <v>0.012382</v>
      </c>
      <c r="K68" s="46">
        <f t="shared" si="33"/>
        <v>1.2382</v>
      </c>
      <c r="L68" s="58">
        <f t="shared" si="34"/>
        <v>0.4874803149606299</v>
      </c>
    </row>
    <row r="69" spans="1:12" ht="13.5" thickBot="1">
      <c r="A69" t="s">
        <v>16</v>
      </c>
      <c r="B69" s="1">
        <v>5915800000</v>
      </c>
      <c r="C69" s="1">
        <v>2302</v>
      </c>
      <c r="D69" s="147"/>
      <c r="E69" s="27">
        <f>B69/4000000</f>
        <v>1478.95</v>
      </c>
      <c r="F69" s="43">
        <f t="shared" si="29"/>
        <v>0.919002050580998</v>
      </c>
      <c r="G69" s="28">
        <f t="shared" si="30"/>
        <v>4850.956</v>
      </c>
      <c r="H69" s="28">
        <f t="shared" si="31"/>
        <v>1616.9853333333333</v>
      </c>
      <c r="I69" s="139"/>
      <c r="J69" s="59">
        <f t="shared" si="32"/>
        <v>0.0005755</v>
      </c>
      <c r="K69" s="59">
        <f t="shared" si="33"/>
        <v>0.05755</v>
      </c>
      <c r="L69" s="60">
        <f t="shared" si="34"/>
        <v>0.022657480314960628</v>
      </c>
    </row>
    <row r="71" ht="13.5" thickBot="1"/>
    <row r="72" spans="1:13" ht="19.5" customHeight="1" thickBot="1">
      <c r="A72" s="3" t="s">
        <v>17</v>
      </c>
      <c r="B72" s="94" t="s">
        <v>18</v>
      </c>
      <c r="C72" s="94"/>
      <c r="D72" s="146"/>
      <c r="E72" s="102" t="s">
        <v>27</v>
      </c>
      <c r="F72" s="103"/>
      <c r="G72" s="103"/>
      <c r="H72" s="103"/>
      <c r="I72" s="103"/>
      <c r="J72" s="103"/>
      <c r="K72" s="103"/>
      <c r="L72" s="104"/>
      <c r="M72" s="1">
        <v>3500000</v>
      </c>
    </row>
    <row r="73" spans="1:12" ht="12.75">
      <c r="A73" t="s">
        <v>7</v>
      </c>
      <c r="B73">
        <v>0</v>
      </c>
      <c r="C73" s="1">
        <v>1391400</v>
      </c>
      <c r="D73" s="147"/>
      <c r="E73" s="35">
        <f>B73/3500000</f>
        <v>0</v>
      </c>
      <c r="F73" s="36">
        <f>E73/1609.3</f>
        <v>0</v>
      </c>
      <c r="G73" s="36">
        <f>E73*3.28</f>
        <v>0</v>
      </c>
      <c r="H73" s="36">
        <f>G73/3</f>
        <v>0</v>
      </c>
      <c r="I73" s="140"/>
      <c r="J73" s="61">
        <f>C73/3500000</f>
        <v>0.39754285714285714</v>
      </c>
      <c r="K73" s="61">
        <f>J73*100</f>
        <v>39.754285714285714</v>
      </c>
      <c r="L73" s="62">
        <f>K73/2.54</f>
        <v>15.651293588301462</v>
      </c>
    </row>
    <row r="74" spans="1:12" ht="12.75">
      <c r="A74" t="s">
        <v>8</v>
      </c>
      <c r="B74" s="1">
        <v>57900000</v>
      </c>
      <c r="C74" s="1">
        <v>4878</v>
      </c>
      <c r="D74" s="147"/>
      <c r="E74" s="37">
        <f aca="true" t="shared" si="35" ref="E74:E82">B74/3500000</f>
        <v>16.542857142857144</v>
      </c>
      <c r="F74" s="10">
        <f aca="true" t="shared" si="36" ref="F74:F81">E74/1609.3</f>
        <v>0.010279535911798388</v>
      </c>
      <c r="G74" s="10">
        <f aca="true" t="shared" si="37" ref="G74:G82">E74*3.28</f>
        <v>54.26057142857143</v>
      </c>
      <c r="H74" s="10">
        <f aca="true" t="shared" si="38" ref="H74:H82">G74/3</f>
        <v>18.086857142857145</v>
      </c>
      <c r="I74" s="131"/>
      <c r="J74" s="46">
        <f aca="true" t="shared" si="39" ref="J74:J82">C74/3500000</f>
        <v>0.0013937142857142857</v>
      </c>
      <c r="K74" s="46">
        <f aca="true" t="shared" si="40" ref="K74:K82">J74*100</f>
        <v>0.13937142857142856</v>
      </c>
      <c r="L74" s="63">
        <f aca="true" t="shared" si="41" ref="L74:L81">K74/2.54</f>
        <v>0.05487064116985376</v>
      </c>
    </row>
    <row r="75" spans="1:12" ht="12.75">
      <c r="A75" t="s">
        <v>9</v>
      </c>
      <c r="B75" s="1">
        <v>108209000</v>
      </c>
      <c r="C75" s="1">
        <v>12104</v>
      </c>
      <c r="D75" s="147"/>
      <c r="E75" s="37">
        <f t="shared" si="35"/>
        <v>30.916857142857143</v>
      </c>
      <c r="F75" s="10">
        <f t="shared" si="36"/>
        <v>0.0192113696283211</v>
      </c>
      <c r="G75" s="10">
        <f t="shared" si="37"/>
        <v>101.40729142857143</v>
      </c>
      <c r="H75" s="10">
        <f t="shared" si="38"/>
        <v>33.80243047619047</v>
      </c>
      <c r="I75" s="131"/>
      <c r="J75" s="46">
        <f t="shared" si="39"/>
        <v>0.003458285714285714</v>
      </c>
      <c r="K75" s="46">
        <f t="shared" si="40"/>
        <v>0.34582857142857143</v>
      </c>
      <c r="L75" s="63">
        <f t="shared" si="41"/>
        <v>0.13615298087739033</v>
      </c>
    </row>
    <row r="76" spans="1:12" ht="12.75">
      <c r="A76" t="s">
        <v>10</v>
      </c>
      <c r="B76" s="1">
        <v>149598770</v>
      </c>
      <c r="C76" s="1">
        <v>12756</v>
      </c>
      <c r="D76" s="147"/>
      <c r="E76" s="37">
        <f t="shared" si="35"/>
        <v>42.74250571428571</v>
      </c>
      <c r="F76" s="10">
        <f t="shared" si="36"/>
        <v>0.02655968788559356</v>
      </c>
      <c r="G76" s="10">
        <f t="shared" si="37"/>
        <v>140.19541874285713</v>
      </c>
      <c r="H76" s="29">
        <f t="shared" si="38"/>
        <v>46.73180624761904</v>
      </c>
      <c r="I76" s="131"/>
      <c r="J76" s="46">
        <f t="shared" si="39"/>
        <v>0.0036445714285714284</v>
      </c>
      <c r="K76" s="46">
        <f t="shared" si="40"/>
        <v>0.36445714285714287</v>
      </c>
      <c r="L76" s="79">
        <f t="shared" si="41"/>
        <v>0.1434870641169854</v>
      </c>
    </row>
    <row r="77" spans="1:12" ht="12.75">
      <c r="A77" t="s">
        <v>11</v>
      </c>
      <c r="B77" s="1">
        <v>227900000</v>
      </c>
      <c r="C77" s="1">
        <v>6794</v>
      </c>
      <c r="D77" s="147"/>
      <c r="E77" s="37">
        <f t="shared" si="35"/>
        <v>65.11428571428571</v>
      </c>
      <c r="F77" s="10">
        <f t="shared" si="36"/>
        <v>0.04046124756992836</v>
      </c>
      <c r="G77" s="10">
        <f t="shared" si="37"/>
        <v>213.57485714285713</v>
      </c>
      <c r="H77" s="10">
        <f t="shared" si="38"/>
        <v>71.19161904761904</v>
      </c>
      <c r="I77" s="131"/>
      <c r="J77" s="46">
        <f t="shared" si="39"/>
        <v>0.0019411428571428572</v>
      </c>
      <c r="K77" s="46">
        <f t="shared" si="40"/>
        <v>0.1941142857142857</v>
      </c>
      <c r="L77" s="63">
        <f t="shared" si="41"/>
        <v>0.07642294713160855</v>
      </c>
    </row>
    <row r="78" spans="1:12" ht="12.75">
      <c r="A78" t="s">
        <v>12</v>
      </c>
      <c r="B78" s="1">
        <v>778200000</v>
      </c>
      <c r="C78" s="1">
        <v>142984</v>
      </c>
      <c r="D78" s="147"/>
      <c r="E78" s="37">
        <f t="shared" si="35"/>
        <v>222.34285714285716</v>
      </c>
      <c r="F78" s="10">
        <f t="shared" si="36"/>
        <v>0.13816122360209854</v>
      </c>
      <c r="G78" s="10">
        <f t="shared" si="37"/>
        <v>729.2845714285714</v>
      </c>
      <c r="H78" s="10">
        <f t="shared" si="38"/>
        <v>243.09485714285714</v>
      </c>
      <c r="I78" s="131"/>
      <c r="J78" s="46">
        <f t="shared" si="39"/>
        <v>0.040852571428571426</v>
      </c>
      <c r="K78" s="46">
        <f t="shared" si="40"/>
        <v>4.0852571428571425</v>
      </c>
      <c r="L78" s="63">
        <f t="shared" si="41"/>
        <v>1.6083689538807648</v>
      </c>
    </row>
    <row r="79" spans="1:12" ht="12.75">
      <c r="A79" t="s">
        <v>13</v>
      </c>
      <c r="B79" s="1">
        <v>1429200000</v>
      </c>
      <c r="C79" s="1">
        <v>120536</v>
      </c>
      <c r="D79" s="147"/>
      <c r="E79" s="37">
        <f t="shared" si="35"/>
        <v>408.34285714285716</v>
      </c>
      <c r="F79" s="10">
        <f t="shared" si="36"/>
        <v>0.25373942530470217</v>
      </c>
      <c r="G79" s="10">
        <f t="shared" si="37"/>
        <v>1339.3645714285715</v>
      </c>
      <c r="H79" s="10">
        <f t="shared" si="38"/>
        <v>446.4548571428572</v>
      </c>
      <c r="I79" s="131"/>
      <c r="J79" s="46">
        <f t="shared" si="39"/>
        <v>0.034438857142857146</v>
      </c>
      <c r="K79" s="46">
        <f t="shared" si="40"/>
        <v>3.4438857142857144</v>
      </c>
      <c r="L79" s="63">
        <f t="shared" si="41"/>
        <v>1.3558605174353207</v>
      </c>
    </row>
    <row r="80" spans="1:12" ht="12.75">
      <c r="A80" t="s">
        <v>14</v>
      </c>
      <c r="B80" s="1">
        <v>2875000000</v>
      </c>
      <c r="C80" s="1">
        <v>51118</v>
      </c>
      <c r="D80" s="147"/>
      <c r="E80" s="37">
        <f t="shared" si="35"/>
        <v>821.4285714285714</v>
      </c>
      <c r="F80" s="10">
        <f t="shared" si="36"/>
        <v>0.5104260059830805</v>
      </c>
      <c r="G80" s="10">
        <f t="shared" si="37"/>
        <v>2694.285714285714</v>
      </c>
      <c r="H80" s="10">
        <f t="shared" si="38"/>
        <v>898.0952380952381</v>
      </c>
      <c r="I80" s="131"/>
      <c r="J80" s="46">
        <f t="shared" si="39"/>
        <v>0.014605142857142856</v>
      </c>
      <c r="K80" s="46">
        <f t="shared" si="40"/>
        <v>1.4605142857142857</v>
      </c>
      <c r="L80" s="63">
        <f t="shared" si="41"/>
        <v>0.5750056242969629</v>
      </c>
    </row>
    <row r="81" spans="1:12" ht="12.75">
      <c r="A81" t="s">
        <v>15</v>
      </c>
      <c r="B81" s="1">
        <v>4504400000</v>
      </c>
      <c r="C81" s="1">
        <v>49528</v>
      </c>
      <c r="D81" s="147"/>
      <c r="E81" s="37">
        <f t="shared" si="35"/>
        <v>1286.9714285714285</v>
      </c>
      <c r="F81" s="10">
        <f t="shared" si="36"/>
        <v>0.7997088352522392</v>
      </c>
      <c r="G81" s="10">
        <f t="shared" si="37"/>
        <v>4221.266285714285</v>
      </c>
      <c r="H81" s="10">
        <f t="shared" si="38"/>
        <v>1407.0887619047617</v>
      </c>
      <c r="I81" s="131"/>
      <c r="J81" s="46">
        <f t="shared" si="39"/>
        <v>0.014150857142857142</v>
      </c>
      <c r="K81" s="46">
        <f t="shared" si="40"/>
        <v>1.4150857142857143</v>
      </c>
      <c r="L81" s="63">
        <f t="shared" si="41"/>
        <v>0.5571203599550056</v>
      </c>
    </row>
    <row r="82" spans="1:12" ht="13.5" thickBot="1">
      <c r="A82" t="s">
        <v>16</v>
      </c>
      <c r="B82" s="1">
        <v>5915800000</v>
      </c>
      <c r="C82" s="1">
        <v>2302</v>
      </c>
      <c r="D82" s="147"/>
      <c r="E82" s="38">
        <f t="shared" si="35"/>
        <v>1690.2285714285715</v>
      </c>
      <c r="F82" s="42">
        <f>E82/1609.3</f>
        <v>1.050288057806855</v>
      </c>
      <c r="G82" s="39">
        <f t="shared" si="37"/>
        <v>5543.949714285714</v>
      </c>
      <c r="H82" s="39">
        <f t="shared" si="38"/>
        <v>1847.9832380952382</v>
      </c>
      <c r="I82" s="141"/>
      <c r="J82" s="64">
        <f t="shared" si="39"/>
        <v>0.0006577142857142857</v>
      </c>
      <c r="K82" s="64">
        <f t="shared" si="40"/>
        <v>0.06577142857142856</v>
      </c>
      <c r="L82" s="65">
        <f>K82/2.54</f>
        <v>0.02589426321709786</v>
      </c>
    </row>
    <row r="84" ht="13.5" thickBot="1"/>
    <row r="85" spans="1:13" ht="19.5" customHeight="1" thickBot="1">
      <c r="A85" s="3" t="s">
        <v>17</v>
      </c>
      <c r="B85" s="94" t="s">
        <v>18</v>
      </c>
      <c r="C85" s="94"/>
      <c r="D85" s="146"/>
      <c r="E85" s="95" t="s">
        <v>28</v>
      </c>
      <c r="F85" s="96"/>
      <c r="G85" s="96"/>
      <c r="H85" s="96"/>
      <c r="I85" s="96"/>
      <c r="J85" s="96"/>
      <c r="K85" s="96"/>
      <c r="L85" s="97"/>
      <c r="M85" s="1">
        <v>2500000</v>
      </c>
    </row>
    <row r="86" spans="1:12" ht="12.75">
      <c r="A86" t="s">
        <v>7</v>
      </c>
      <c r="B86">
        <v>0</v>
      </c>
      <c r="C86" s="1">
        <v>1391400</v>
      </c>
      <c r="D86" s="147"/>
      <c r="E86" s="30">
        <f>B86/2500000</f>
        <v>0</v>
      </c>
      <c r="F86" s="31">
        <f>E86/1609.3</f>
        <v>0</v>
      </c>
      <c r="G86" s="31">
        <f>E86*3.28</f>
        <v>0</v>
      </c>
      <c r="H86" s="31">
        <f>G86/3</f>
        <v>0</v>
      </c>
      <c r="I86" s="142"/>
      <c r="J86" s="66">
        <f>C86/2500000</f>
        <v>0.55656</v>
      </c>
      <c r="K86" s="66">
        <f>J86*100</f>
        <v>55.656000000000006</v>
      </c>
      <c r="L86" s="67">
        <f>K86/2.54</f>
        <v>21.91181102362205</v>
      </c>
    </row>
    <row r="87" spans="1:12" ht="12.75">
      <c r="A87" t="s">
        <v>8</v>
      </c>
      <c r="B87" s="1">
        <v>57900000</v>
      </c>
      <c r="C87" s="1">
        <v>4878</v>
      </c>
      <c r="D87" s="147"/>
      <c r="E87" s="32">
        <f aca="true" t="shared" si="42" ref="E87:E95">B87/2500000</f>
        <v>23.16</v>
      </c>
      <c r="F87" s="10">
        <f aca="true" t="shared" si="43" ref="F87:F95">E87/1609.3</f>
        <v>0.014391350276517742</v>
      </c>
      <c r="G87" s="10">
        <f aca="true" t="shared" si="44" ref="G87:G95">E87*3.28</f>
        <v>75.9648</v>
      </c>
      <c r="H87" s="10">
        <f aca="true" t="shared" si="45" ref="H87:H95">G87/3</f>
        <v>25.3216</v>
      </c>
      <c r="I87" s="131"/>
      <c r="J87" s="46">
        <f aca="true" t="shared" si="46" ref="J87:J94">C87/2500000</f>
        <v>0.0019512</v>
      </c>
      <c r="K87" s="46">
        <f aca="true" t="shared" si="47" ref="K87:K95">J87*100</f>
        <v>0.19512</v>
      </c>
      <c r="L87" s="68">
        <f aca="true" t="shared" si="48" ref="L87:L95">K87/2.54</f>
        <v>0.07681889763779527</v>
      </c>
    </row>
    <row r="88" spans="1:12" ht="12.75">
      <c r="A88" t="s">
        <v>9</v>
      </c>
      <c r="B88" s="1">
        <v>108209000</v>
      </c>
      <c r="C88" s="1">
        <v>12104</v>
      </c>
      <c r="D88" s="147"/>
      <c r="E88" s="32">
        <f t="shared" si="42"/>
        <v>43.2836</v>
      </c>
      <c r="F88" s="10">
        <f t="shared" si="43"/>
        <v>0.026895917479649537</v>
      </c>
      <c r="G88" s="10">
        <f t="shared" si="44"/>
        <v>141.97020799999999</v>
      </c>
      <c r="H88" s="10">
        <f t="shared" si="45"/>
        <v>47.32340266666666</v>
      </c>
      <c r="I88" s="131"/>
      <c r="J88" s="46">
        <f t="shared" si="46"/>
        <v>0.0048416</v>
      </c>
      <c r="K88" s="46">
        <f t="shared" si="47"/>
        <v>0.48416</v>
      </c>
      <c r="L88" s="68">
        <f t="shared" si="48"/>
        <v>0.19061417322834645</v>
      </c>
    </row>
    <row r="89" spans="1:12" ht="12.75">
      <c r="A89" t="s">
        <v>10</v>
      </c>
      <c r="B89" s="1">
        <v>149598770</v>
      </c>
      <c r="C89" s="1">
        <v>12756</v>
      </c>
      <c r="D89" s="147"/>
      <c r="E89" s="32">
        <f t="shared" si="42"/>
        <v>59.839508</v>
      </c>
      <c r="F89" s="10">
        <f t="shared" si="43"/>
        <v>0.03718356303983098</v>
      </c>
      <c r="G89" s="10">
        <f t="shared" si="44"/>
        <v>196.27358624</v>
      </c>
      <c r="H89" s="29">
        <f t="shared" si="45"/>
        <v>65.42452874666667</v>
      </c>
      <c r="I89" s="131"/>
      <c r="J89" s="46">
        <f t="shared" si="46"/>
        <v>0.0051024</v>
      </c>
      <c r="K89" s="46">
        <f t="shared" si="47"/>
        <v>0.51024</v>
      </c>
      <c r="L89" s="78">
        <f t="shared" si="48"/>
        <v>0.20088188976377955</v>
      </c>
    </row>
    <row r="90" spans="1:12" ht="12.75">
      <c r="A90" t="s">
        <v>11</v>
      </c>
      <c r="B90" s="1">
        <v>227900000</v>
      </c>
      <c r="C90" s="1">
        <v>6794</v>
      </c>
      <c r="D90" s="147"/>
      <c r="E90" s="32">
        <f t="shared" si="42"/>
        <v>91.16</v>
      </c>
      <c r="F90" s="10">
        <f t="shared" si="43"/>
        <v>0.056645746597899706</v>
      </c>
      <c r="G90" s="10">
        <f t="shared" si="44"/>
        <v>299.0048</v>
      </c>
      <c r="H90" s="10">
        <f t="shared" si="45"/>
        <v>99.66826666666667</v>
      </c>
      <c r="I90" s="131"/>
      <c r="J90" s="46">
        <f t="shared" si="46"/>
        <v>0.0027176</v>
      </c>
      <c r="K90" s="46">
        <f t="shared" si="47"/>
        <v>0.27176</v>
      </c>
      <c r="L90" s="68">
        <f t="shared" si="48"/>
        <v>0.10699212598425197</v>
      </c>
    </row>
    <row r="91" spans="1:12" ht="12.75">
      <c r="A91" t="s">
        <v>12</v>
      </c>
      <c r="B91" s="1">
        <v>778200000</v>
      </c>
      <c r="C91" s="1">
        <v>142984</v>
      </c>
      <c r="D91" s="147"/>
      <c r="E91" s="32">
        <f t="shared" si="42"/>
        <v>311.28</v>
      </c>
      <c r="F91" s="10">
        <f t="shared" si="43"/>
        <v>0.1934257130429379</v>
      </c>
      <c r="G91" s="10">
        <f t="shared" si="44"/>
        <v>1020.9983999999998</v>
      </c>
      <c r="H91" s="10">
        <f t="shared" si="45"/>
        <v>340.33279999999996</v>
      </c>
      <c r="I91" s="131"/>
      <c r="J91" s="46">
        <f t="shared" si="46"/>
        <v>0.0571936</v>
      </c>
      <c r="K91" s="46">
        <f t="shared" si="47"/>
        <v>5.71936</v>
      </c>
      <c r="L91" s="68">
        <f t="shared" si="48"/>
        <v>2.251716535433071</v>
      </c>
    </row>
    <row r="92" spans="1:12" ht="12.75">
      <c r="A92" t="s">
        <v>13</v>
      </c>
      <c r="B92" s="1">
        <v>1429200000</v>
      </c>
      <c r="C92" s="1">
        <v>120536</v>
      </c>
      <c r="D92" s="147"/>
      <c r="E92" s="32">
        <f t="shared" si="42"/>
        <v>571.68</v>
      </c>
      <c r="F92" s="10">
        <f t="shared" si="43"/>
        <v>0.35523519542658294</v>
      </c>
      <c r="G92" s="10">
        <f t="shared" si="44"/>
        <v>1875.1103999999998</v>
      </c>
      <c r="H92" s="10">
        <f t="shared" si="45"/>
        <v>625.0368</v>
      </c>
      <c r="I92" s="131"/>
      <c r="J92" s="46">
        <f t="shared" si="46"/>
        <v>0.0482144</v>
      </c>
      <c r="K92" s="46">
        <f t="shared" si="47"/>
        <v>4.82144</v>
      </c>
      <c r="L92" s="68">
        <f t="shared" si="48"/>
        <v>1.8982047244094489</v>
      </c>
    </row>
    <row r="93" spans="1:12" ht="12.75">
      <c r="A93" t="s">
        <v>14</v>
      </c>
      <c r="B93" s="1">
        <v>2875000000</v>
      </c>
      <c r="C93" s="1">
        <v>51118</v>
      </c>
      <c r="D93" s="147"/>
      <c r="E93" s="32">
        <f t="shared" si="42"/>
        <v>1150</v>
      </c>
      <c r="F93" s="10">
        <f t="shared" si="43"/>
        <v>0.7145964083763127</v>
      </c>
      <c r="G93" s="10">
        <f t="shared" si="44"/>
        <v>3772</v>
      </c>
      <c r="H93" s="10">
        <f t="shared" si="45"/>
        <v>1257.3333333333333</v>
      </c>
      <c r="I93" s="131"/>
      <c r="J93" s="46">
        <f t="shared" si="46"/>
        <v>0.0204472</v>
      </c>
      <c r="K93" s="46">
        <f t="shared" si="47"/>
        <v>2.04472</v>
      </c>
      <c r="L93" s="68">
        <f t="shared" si="48"/>
        <v>0.8050078740157479</v>
      </c>
    </row>
    <row r="94" spans="1:12" ht="12.75">
      <c r="A94" t="s">
        <v>15</v>
      </c>
      <c r="B94" s="1">
        <v>4504400000</v>
      </c>
      <c r="C94" s="1">
        <v>49528</v>
      </c>
      <c r="D94" s="147"/>
      <c r="E94" s="32">
        <f t="shared" si="42"/>
        <v>1801.76</v>
      </c>
      <c r="F94" s="10">
        <f t="shared" si="43"/>
        <v>1.1195923693531349</v>
      </c>
      <c r="G94" s="10">
        <f t="shared" si="44"/>
        <v>5909.7728</v>
      </c>
      <c r="H94" s="10">
        <f t="shared" si="45"/>
        <v>1969.9242666666667</v>
      </c>
      <c r="I94" s="131"/>
      <c r="J94" s="46">
        <f t="shared" si="46"/>
        <v>0.0198112</v>
      </c>
      <c r="K94" s="46">
        <f t="shared" si="47"/>
        <v>1.9811200000000002</v>
      </c>
      <c r="L94" s="68">
        <f t="shared" si="48"/>
        <v>0.7799685039370079</v>
      </c>
    </row>
    <row r="95" spans="1:12" ht="13.5" thickBot="1">
      <c r="A95" t="s">
        <v>16</v>
      </c>
      <c r="B95" s="1">
        <v>5915800000</v>
      </c>
      <c r="C95" s="1">
        <v>2302</v>
      </c>
      <c r="D95" s="147"/>
      <c r="E95" s="33">
        <f t="shared" si="42"/>
        <v>2366.32</v>
      </c>
      <c r="F95" s="41">
        <f t="shared" si="43"/>
        <v>1.4704032809295968</v>
      </c>
      <c r="G95" s="34">
        <f t="shared" si="44"/>
        <v>7761.5296</v>
      </c>
      <c r="H95" s="34">
        <f t="shared" si="45"/>
        <v>2587.1765333333333</v>
      </c>
      <c r="I95" s="143"/>
      <c r="J95" s="69">
        <f>C95/2500000</f>
        <v>0.0009208</v>
      </c>
      <c r="K95" s="69">
        <f t="shared" si="47"/>
        <v>0.09208000000000001</v>
      </c>
      <c r="L95" s="70">
        <f t="shared" si="48"/>
        <v>0.03625196850393701</v>
      </c>
    </row>
    <row r="97" ht="13.5" thickBot="1"/>
    <row r="98" spans="1:12" ht="13.5" thickBot="1">
      <c r="A98" s="3" t="s">
        <v>17</v>
      </c>
      <c r="B98" s="94" t="s">
        <v>18</v>
      </c>
      <c r="C98" s="94"/>
      <c r="D98" s="146"/>
      <c r="E98" s="99" t="s">
        <v>43</v>
      </c>
      <c r="F98" s="100"/>
      <c r="G98" s="100"/>
      <c r="H98" s="100"/>
      <c r="I98" s="100"/>
      <c r="J98" s="100"/>
      <c r="K98" s="100"/>
      <c r="L98" s="101"/>
    </row>
    <row r="99" spans="1:12" ht="12.75">
      <c r="A99" t="s">
        <v>7</v>
      </c>
      <c r="B99">
        <v>0</v>
      </c>
      <c r="C99" s="1">
        <v>1391400</v>
      </c>
      <c r="D99" s="147"/>
      <c r="E99" s="82">
        <f>B99/1500000</f>
        <v>0</v>
      </c>
      <c r="F99" s="83">
        <f>E99/1609.3</f>
        <v>0</v>
      </c>
      <c r="G99" s="83">
        <f>E99*3.28</f>
        <v>0</v>
      </c>
      <c r="H99" s="83">
        <f>G99/3</f>
        <v>0</v>
      </c>
      <c r="I99" s="144"/>
      <c r="J99" s="84">
        <f>C99/1500000</f>
        <v>0.9276</v>
      </c>
      <c r="K99" s="84">
        <f>J99*100</f>
        <v>92.75999999999999</v>
      </c>
      <c r="L99" s="85">
        <f>K99/2.54</f>
        <v>36.519685039370074</v>
      </c>
    </row>
    <row r="100" spans="1:12" ht="12.75">
      <c r="A100" t="s">
        <v>8</v>
      </c>
      <c r="B100" s="1">
        <v>57900000</v>
      </c>
      <c r="C100" s="1">
        <v>4878</v>
      </c>
      <c r="D100" s="147"/>
      <c r="E100" s="86">
        <f aca="true" t="shared" si="49" ref="E100:E108">B100/1500000</f>
        <v>38.6</v>
      </c>
      <c r="F100" s="10">
        <f aca="true" t="shared" si="50" ref="F100:F108">E100/1609.3</f>
        <v>0.023985583794196234</v>
      </c>
      <c r="G100" s="10">
        <f aca="true" t="shared" si="51" ref="G100:G108">E100*3.28</f>
        <v>126.608</v>
      </c>
      <c r="H100" s="10">
        <f aca="true" t="shared" si="52" ref="H100:H108">G100/3</f>
        <v>42.202666666666666</v>
      </c>
      <c r="I100" s="131"/>
      <c r="J100" s="46">
        <f aca="true" t="shared" si="53" ref="J100:J108">C100/1500000</f>
        <v>0.003252</v>
      </c>
      <c r="K100" s="46">
        <f aca="true" t="shared" si="54" ref="K100:K108">J100*100</f>
        <v>0.3252</v>
      </c>
      <c r="L100" s="87">
        <f aca="true" t="shared" si="55" ref="L100:L108">K100/2.54</f>
        <v>0.1280314960629921</v>
      </c>
    </row>
    <row r="101" spans="1:12" ht="12.75">
      <c r="A101" t="s">
        <v>9</v>
      </c>
      <c r="B101" s="1">
        <v>108209000</v>
      </c>
      <c r="C101" s="1">
        <v>12104</v>
      </c>
      <c r="D101" s="147"/>
      <c r="E101" s="86">
        <f t="shared" si="49"/>
        <v>72.13933333333334</v>
      </c>
      <c r="F101" s="10">
        <f t="shared" si="50"/>
        <v>0.04482652913274923</v>
      </c>
      <c r="G101" s="10">
        <f t="shared" si="51"/>
        <v>236.61701333333335</v>
      </c>
      <c r="H101" s="10">
        <f t="shared" si="52"/>
        <v>78.87233777777779</v>
      </c>
      <c r="I101" s="131"/>
      <c r="J101" s="46">
        <f t="shared" si="53"/>
        <v>0.008069333333333333</v>
      </c>
      <c r="K101" s="46">
        <f t="shared" si="54"/>
        <v>0.8069333333333333</v>
      </c>
      <c r="L101" s="87">
        <f t="shared" si="55"/>
        <v>0.31769028871391075</v>
      </c>
    </row>
    <row r="102" spans="1:12" ht="12.75">
      <c r="A102" t="s">
        <v>10</v>
      </c>
      <c r="B102" s="1">
        <v>149598770</v>
      </c>
      <c r="C102" s="1">
        <v>12756</v>
      </c>
      <c r="D102" s="147"/>
      <c r="E102" s="86">
        <f t="shared" si="49"/>
        <v>99.73251333333333</v>
      </c>
      <c r="F102" s="10">
        <f t="shared" si="50"/>
        <v>0.06197260506638497</v>
      </c>
      <c r="G102" s="10">
        <f t="shared" si="51"/>
        <v>327.1226437333333</v>
      </c>
      <c r="H102" s="29">
        <f t="shared" si="52"/>
        <v>109.04088124444444</v>
      </c>
      <c r="I102" s="131"/>
      <c r="J102" s="46">
        <f t="shared" si="53"/>
        <v>0.008504</v>
      </c>
      <c r="K102" s="46">
        <f t="shared" si="54"/>
        <v>0.8503999999999999</v>
      </c>
      <c r="L102" s="88">
        <f t="shared" si="55"/>
        <v>0.3348031496062992</v>
      </c>
    </row>
    <row r="103" spans="1:12" ht="12.75">
      <c r="A103" t="s">
        <v>11</v>
      </c>
      <c r="B103" s="1">
        <v>227900000</v>
      </c>
      <c r="C103" s="1">
        <v>6794</v>
      </c>
      <c r="D103" s="147"/>
      <c r="E103" s="86">
        <f t="shared" si="49"/>
        <v>151.93333333333334</v>
      </c>
      <c r="F103" s="10">
        <f t="shared" si="50"/>
        <v>0.09440957766316618</v>
      </c>
      <c r="G103" s="10">
        <f t="shared" si="51"/>
        <v>498.3413333333333</v>
      </c>
      <c r="H103" s="10">
        <f t="shared" si="52"/>
        <v>166.11377777777776</v>
      </c>
      <c r="I103" s="131"/>
      <c r="J103" s="46">
        <f t="shared" si="53"/>
        <v>0.004529333333333333</v>
      </c>
      <c r="K103" s="46">
        <f t="shared" si="54"/>
        <v>0.4529333333333333</v>
      </c>
      <c r="L103" s="87">
        <f t="shared" si="55"/>
        <v>0.17832020997375325</v>
      </c>
    </row>
    <row r="104" spans="1:12" ht="12.75">
      <c r="A104" t="s">
        <v>12</v>
      </c>
      <c r="B104" s="1">
        <v>778200000</v>
      </c>
      <c r="C104" s="1">
        <v>142984</v>
      </c>
      <c r="D104" s="147"/>
      <c r="E104" s="86">
        <f t="shared" si="49"/>
        <v>518.8</v>
      </c>
      <c r="F104" s="10">
        <f t="shared" si="50"/>
        <v>0.3223761884048965</v>
      </c>
      <c r="G104" s="10">
        <f t="shared" si="51"/>
        <v>1701.6639999999998</v>
      </c>
      <c r="H104" s="10">
        <f t="shared" si="52"/>
        <v>567.2213333333333</v>
      </c>
      <c r="I104" s="131"/>
      <c r="J104" s="46">
        <f t="shared" si="53"/>
        <v>0.09532266666666667</v>
      </c>
      <c r="K104" s="46">
        <f t="shared" si="54"/>
        <v>9.532266666666667</v>
      </c>
      <c r="L104" s="87">
        <f t="shared" si="55"/>
        <v>3.752860892388451</v>
      </c>
    </row>
    <row r="105" spans="1:12" ht="12.75">
      <c r="A105" t="s">
        <v>13</v>
      </c>
      <c r="B105" s="1">
        <v>1429200000</v>
      </c>
      <c r="C105" s="1">
        <v>120536</v>
      </c>
      <c r="D105" s="147"/>
      <c r="E105" s="86">
        <f t="shared" si="49"/>
        <v>952.8</v>
      </c>
      <c r="F105" s="10">
        <f t="shared" si="50"/>
        <v>0.592058659044305</v>
      </c>
      <c r="G105" s="10">
        <f t="shared" si="51"/>
        <v>3125.1839999999997</v>
      </c>
      <c r="H105" s="10">
        <f t="shared" si="52"/>
        <v>1041.7279999999998</v>
      </c>
      <c r="I105" s="131"/>
      <c r="J105" s="46">
        <f t="shared" si="53"/>
        <v>0.08035733333333334</v>
      </c>
      <c r="K105" s="46">
        <f t="shared" si="54"/>
        <v>8.035733333333333</v>
      </c>
      <c r="L105" s="87">
        <f t="shared" si="55"/>
        <v>3.1636745406824147</v>
      </c>
    </row>
    <row r="106" spans="1:12" ht="12.75">
      <c r="A106" t="s">
        <v>14</v>
      </c>
      <c r="B106" s="1">
        <v>2875000000</v>
      </c>
      <c r="C106" s="1">
        <v>51118</v>
      </c>
      <c r="D106" s="147"/>
      <c r="E106" s="86">
        <f t="shared" si="49"/>
        <v>1916.6666666666667</v>
      </c>
      <c r="F106" s="10">
        <f t="shared" si="50"/>
        <v>1.1909940139605213</v>
      </c>
      <c r="G106" s="10">
        <f t="shared" si="51"/>
        <v>6286.666666666667</v>
      </c>
      <c r="H106" s="10">
        <f t="shared" si="52"/>
        <v>2095.5555555555557</v>
      </c>
      <c r="I106" s="131"/>
      <c r="J106" s="46">
        <f t="shared" si="53"/>
        <v>0.03407866666666667</v>
      </c>
      <c r="K106" s="46">
        <f t="shared" si="54"/>
        <v>3.4078666666666666</v>
      </c>
      <c r="L106" s="87">
        <f t="shared" si="55"/>
        <v>1.3416797900262467</v>
      </c>
    </row>
    <row r="107" spans="1:12" ht="12.75">
      <c r="A107" t="s">
        <v>15</v>
      </c>
      <c r="B107" s="1">
        <v>4504400000</v>
      </c>
      <c r="C107" s="1">
        <v>49528</v>
      </c>
      <c r="D107" s="147"/>
      <c r="E107" s="86">
        <f t="shared" si="49"/>
        <v>3002.9333333333334</v>
      </c>
      <c r="F107" s="10">
        <f t="shared" si="50"/>
        <v>1.865987282255225</v>
      </c>
      <c r="G107" s="10">
        <f t="shared" si="51"/>
        <v>9849.621333333333</v>
      </c>
      <c r="H107" s="10">
        <f t="shared" si="52"/>
        <v>3283.207111111111</v>
      </c>
      <c r="I107" s="131"/>
      <c r="J107" s="46">
        <f t="shared" si="53"/>
        <v>0.03301866666666667</v>
      </c>
      <c r="K107" s="46">
        <f t="shared" si="54"/>
        <v>3.3018666666666667</v>
      </c>
      <c r="L107" s="87">
        <f t="shared" si="55"/>
        <v>1.29994750656168</v>
      </c>
    </row>
    <row r="108" spans="1:12" ht="13.5" thickBot="1">
      <c r="A108" t="s">
        <v>16</v>
      </c>
      <c r="B108" s="1">
        <v>5915800000</v>
      </c>
      <c r="C108" s="1">
        <v>2302</v>
      </c>
      <c r="D108" s="147"/>
      <c r="E108" s="89">
        <f t="shared" si="49"/>
        <v>3943.866666666667</v>
      </c>
      <c r="F108" s="90">
        <f t="shared" si="50"/>
        <v>2.4506721348826614</v>
      </c>
      <c r="G108" s="91">
        <f t="shared" si="51"/>
        <v>12935.882666666666</v>
      </c>
      <c r="H108" s="91">
        <f t="shared" si="52"/>
        <v>4311.960888888889</v>
      </c>
      <c r="I108" s="145"/>
      <c r="J108" s="92">
        <f t="shared" si="53"/>
        <v>0.0015346666666666666</v>
      </c>
      <c r="K108" s="92">
        <f t="shared" si="54"/>
        <v>0.15346666666666667</v>
      </c>
      <c r="L108" s="93">
        <f t="shared" si="55"/>
        <v>0.060419947506561676</v>
      </c>
    </row>
    <row r="110" ht="13.5" thickBot="1"/>
    <row r="111" spans="1:12" ht="13.5" thickBot="1">
      <c r="A111" s="3" t="s">
        <v>17</v>
      </c>
      <c r="B111" s="94" t="s">
        <v>18</v>
      </c>
      <c r="C111" s="94"/>
      <c r="E111" s="105" t="s">
        <v>38</v>
      </c>
      <c r="F111" s="106"/>
      <c r="G111" s="106"/>
      <c r="H111" s="106"/>
      <c r="I111" s="106"/>
      <c r="J111" s="106"/>
      <c r="K111" s="106"/>
      <c r="L111" s="107"/>
    </row>
    <row r="112" spans="1:12" ht="12.75">
      <c r="A112" t="s">
        <v>7</v>
      </c>
      <c r="B112">
        <v>0</v>
      </c>
      <c r="C112" s="1">
        <v>1391400</v>
      </c>
      <c r="E112" s="7">
        <f>B8/65000000</f>
        <v>0</v>
      </c>
      <c r="F112" s="8">
        <f>E112/1609.3</f>
        <v>0</v>
      </c>
      <c r="G112" s="8">
        <f>E112*3.28</f>
        <v>0</v>
      </c>
      <c r="H112" s="8">
        <f>G112/3</f>
        <v>0</v>
      </c>
      <c r="I112" s="130"/>
      <c r="J112" s="46">
        <f>C8/65000000</f>
        <v>0.021406153846153846</v>
      </c>
      <c r="K112" s="44">
        <f>J112*100</f>
        <v>2.1406153846153844</v>
      </c>
      <c r="L112" s="45">
        <f>K112/2.54</f>
        <v>0.8427619624470017</v>
      </c>
    </row>
    <row r="113" spans="1:12" ht="12.75">
      <c r="A113" t="s">
        <v>8</v>
      </c>
      <c r="B113" s="1">
        <v>57900000</v>
      </c>
      <c r="C113" s="1">
        <v>4878</v>
      </c>
      <c r="E113" s="9">
        <f>B9/65000000</f>
        <v>0.8907692307692308</v>
      </c>
      <c r="F113" s="10">
        <f aca="true" t="shared" si="56" ref="F113:F121">E113/1609.3</f>
        <v>0.0005535134721737592</v>
      </c>
      <c r="G113" s="10">
        <f aca="true" t="shared" si="57" ref="G113:G121">E113*3.28</f>
        <v>2.921723076923077</v>
      </c>
      <c r="H113" s="10">
        <f aca="true" t="shared" si="58" ref="H113:H120">G113/3</f>
        <v>0.9739076923076923</v>
      </c>
      <c r="I113" s="131"/>
      <c r="J113" s="46">
        <f>C9/65000000</f>
        <v>7.504615384615385E-05</v>
      </c>
      <c r="K113" s="46">
        <f aca="true" t="shared" si="59" ref="K113:K121">J113*100</f>
        <v>0.007504615384615385</v>
      </c>
      <c r="L113" s="47">
        <f aca="true" t="shared" si="60" ref="L113:L121">K113/2.54</f>
        <v>0.0029545729860690493</v>
      </c>
    </row>
    <row r="114" spans="1:12" ht="12.75">
      <c r="A114" t="s">
        <v>9</v>
      </c>
      <c r="B114" s="1">
        <v>108209000</v>
      </c>
      <c r="C114" s="1">
        <v>12104</v>
      </c>
      <c r="E114" s="9">
        <f>B10/65000000</f>
        <v>1.6647538461538463</v>
      </c>
      <c r="F114" s="10">
        <f t="shared" si="56"/>
        <v>0.0010344583646019053</v>
      </c>
      <c r="G114" s="10">
        <f t="shared" si="57"/>
        <v>5.460392615384615</v>
      </c>
      <c r="H114" s="10">
        <f t="shared" si="58"/>
        <v>1.8201308717948717</v>
      </c>
      <c r="I114" s="131"/>
      <c r="J114" s="46">
        <f>C10/65000000</f>
        <v>0.00018621538461538462</v>
      </c>
      <c r="K114" s="46">
        <f t="shared" si="59"/>
        <v>0.01862153846153846</v>
      </c>
      <c r="L114" s="47">
        <f t="shared" si="60"/>
        <v>0.007331314354936402</v>
      </c>
    </row>
    <row r="115" spans="1:12" ht="12.75">
      <c r="A115" t="s">
        <v>10</v>
      </c>
      <c r="B115" s="1">
        <v>149598770</v>
      </c>
      <c r="C115" s="1">
        <v>12756</v>
      </c>
      <c r="E115" s="9">
        <f>B11/65000000</f>
        <v>2.3015195384615383</v>
      </c>
      <c r="F115" s="10">
        <f t="shared" si="56"/>
        <v>0.0014301370399934993</v>
      </c>
      <c r="G115" s="10">
        <f t="shared" si="57"/>
        <v>7.548984086153845</v>
      </c>
      <c r="H115" s="10">
        <f t="shared" si="58"/>
        <v>2.516328028717948</v>
      </c>
      <c r="I115" s="131"/>
      <c r="J115" s="46">
        <f>C11/65000000</f>
        <v>0.00019624615384615385</v>
      </c>
      <c r="K115" s="46">
        <f t="shared" si="59"/>
        <v>0.019624615384615386</v>
      </c>
      <c r="L115" s="47">
        <f t="shared" si="60"/>
        <v>0.007726226529376136</v>
      </c>
    </row>
    <row r="116" spans="1:12" ht="12.75">
      <c r="A116" t="s">
        <v>11</v>
      </c>
      <c r="B116" s="1">
        <v>227900000</v>
      </c>
      <c r="C116" s="1">
        <v>6794</v>
      </c>
      <c r="E116" s="9">
        <f>B12/65000000</f>
        <v>3.506153846153846</v>
      </c>
      <c r="F116" s="10">
        <f t="shared" si="56"/>
        <v>0.002178682561457681</v>
      </c>
      <c r="G116" s="10">
        <f t="shared" si="57"/>
        <v>11.500184615384613</v>
      </c>
      <c r="H116" s="10">
        <f t="shared" si="58"/>
        <v>3.833394871794871</v>
      </c>
      <c r="I116" s="131"/>
      <c r="J116" s="46">
        <f>C12/65000000</f>
        <v>0.00010452307692307692</v>
      </c>
      <c r="K116" s="46">
        <f t="shared" si="59"/>
        <v>0.010452307692307691</v>
      </c>
      <c r="L116" s="47">
        <f t="shared" si="60"/>
        <v>0.0041150817686250755</v>
      </c>
    </row>
    <row r="117" spans="1:12" ht="12.75">
      <c r="A117" t="s">
        <v>12</v>
      </c>
      <c r="B117" s="1">
        <v>778200000</v>
      </c>
      <c r="C117" s="1">
        <v>142984</v>
      </c>
      <c r="E117" s="9">
        <f>B13/65000000</f>
        <v>11.972307692307693</v>
      </c>
      <c r="F117" s="10">
        <f t="shared" si="56"/>
        <v>0.007439450501651459</v>
      </c>
      <c r="G117" s="10">
        <f t="shared" si="57"/>
        <v>39.26916923076923</v>
      </c>
      <c r="H117" s="10">
        <f t="shared" si="58"/>
        <v>13.089723076923077</v>
      </c>
      <c r="I117" s="131"/>
      <c r="J117" s="46">
        <f>C13/65000000</f>
        <v>0.0021997538461538462</v>
      </c>
      <c r="K117" s="46">
        <f t="shared" si="59"/>
        <v>0.21997538461538463</v>
      </c>
      <c r="L117" s="47">
        <f t="shared" si="60"/>
        <v>0.0866044821320412</v>
      </c>
    </row>
    <row r="118" spans="1:12" ht="12.75">
      <c r="A118" t="s">
        <v>13</v>
      </c>
      <c r="B118" s="1">
        <v>1429200000</v>
      </c>
      <c r="C118" s="1">
        <v>120536</v>
      </c>
      <c r="E118" s="9">
        <f>B14/65000000</f>
        <v>21.987692307692306</v>
      </c>
      <c r="F118" s="10">
        <f t="shared" si="56"/>
        <v>0.013662892131791653</v>
      </c>
      <c r="G118" s="10">
        <f t="shared" si="57"/>
        <v>72.11963076923077</v>
      </c>
      <c r="H118" s="10">
        <f t="shared" si="58"/>
        <v>24.03987692307692</v>
      </c>
      <c r="I118" s="131"/>
      <c r="J118" s="46">
        <f>C14/65000000</f>
        <v>0.0018544</v>
      </c>
      <c r="K118" s="46">
        <f t="shared" si="59"/>
        <v>0.18544</v>
      </c>
      <c r="L118" s="47">
        <f t="shared" si="60"/>
        <v>0.07300787401574803</v>
      </c>
    </row>
    <row r="119" spans="1:12" ht="12.75">
      <c r="A119" t="s">
        <v>14</v>
      </c>
      <c r="B119" s="1">
        <v>2875000000</v>
      </c>
      <c r="C119" s="1">
        <v>51118</v>
      </c>
      <c r="E119" s="9">
        <f>B15/65000000</f>
        <v>44.23076923076923</v>
      </c>
      <c r="F119" s="10">
        <f t="shared" si="56"/>
        <v>0.0274844772452428</v>
      </c>
      <c r="G119" s="10">
        <f t="shared" si="57"/>
        <v>145.07692307692307</v>
      </c>
      <c r="H119" s="10">
        <f t="shared" si="58"/>
        <v>48.35897435897436</v>
      </c>
      <c r="I119" s="131"/>
      <c r="J119" s="46">
        <f>C15/65000000</f>
        <v>0.0007864307692307692</v>
      </c>
      <c r="K119" s="46">
        <f t="shared" si="59"/>
        <v>0.07864307692307693</v>
      </c>
      <c r="L119" s="47">
        <f t="shared" si="60"/>
        <v>0.030961841308298002</v>
      </c>
    </row>
    <row r="120" spans="1:12" ht="12.75">
      <c r="A120" t="s">
        <v>15</v>
      </c>
      <c r="B120" s="1">
        <v>4504400000</v>
      </c>
      <c r="C120" s="1">
        <v>49528</v>
      </c>
      <c r="E120" s="9">
        <f>B16/65000000</f>
        <v>69.29846153846154</v>
      </c>
      <c r="F120" s="10">
        <f t="shared" si="56"/>
        <v>0.04306124497512057</v>
      </c>
      <c r="G120" s="10">
        <f t="shared" si="57"/>
        <v>227.29895384615384</v>
      </c>
      <c r="H120" s="10">
        <f t="shared" si="58"/>
        <v>75.76631794871794</v>
      </c>
      <c r="I120" s="131"/>
      <c r="J120" s="46">
        <f>C16/65000000</f>
        <v>0.0007619692307692308</v>
      </c>
      <c r="K120" s="46">
        <f t="shared" si="59"/>
        <v>0.07619692307692308</v>
      </c>
      <c r="L120" s="47">
        <f t="shared" si="60"/>
        <v>0.029998788612961843</v>
      </c>
    </row>
    <row r="121" spans="1:12" ht="13.5" thickBot="1">
      <c r="A121" t="s">
        <v>16</v>
      </c>
      <c r="B121" s="1">
        <v>5915800000</v>
      </c>
      <c r="C121" s="1">
        <v>2302</v>
      </c>
      <c r="E121" s="11">
        <f>B17/65000000</f>
        <v>91.01230769230769</v>
      </c>
      <c r="F121" s="12">
        <f t="shared" si="56"/>
        <v>0.05655397234344602</v>
      </c>
      <c r="G121" s="12">
        <f t="shared" si="57"/>
        <v>298.5203692307692</v>
      </c>
      <c r="H121" s="72">
        <f>G121/3</f>
        <v>99.50678974358972</v>
      </c>
      <c r="I121" s="132"/>
      <c r="J121" s="50">
        <f>C17/65000000</f>
        <v>3.541538461538462E-05</v>
      </c>
      <c r="K121" s="48">
        <f t="shared" si="59"/>
        <v>0.003541538461538462</v>
      </c>
      <c r="L121" s="49">
        <f t="shared" si="60"/>
        <v>0.0013943064809206543</v>
      </c>
    </row>
    <row r="133" spans="2:3" ht="12.75">
      <c r="B133" s="2"/>
      <c r="C133" s="2"/>
    </row>
    <row r="134" spans="1:5" ht="12.75">
      <c r="A134" s="3"/>
      <c r="B134" s="94"/>
      <c r="C134" s="94"/>
      <c r="E134" s="1"/>
    </row>
    <row r="135" ht="12.75"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54" ht="12.75"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</sheetData>
  <mergeCells count="21">
    <mergeCell ref="E111:L111"/>
    <mergeCell ref="B98:C98"/>
    <mergeCell ref="E98:L98"/>
    <mergeCell ref="E59:L59"/>
    <mergeCell ref="E72:L72"/>
    <mergeCell ref="B7:C7"/>
    <mergeCell ref="E7:L7"/>
    <mergeCell ref="B20:C20"/>
    <mergeCell ref="E5:H5"/>
    <mergeCell ref="J5:L5"/>
    <mergeCell ref="B46:C46"/>
    <mergeCell ref="B59:C59"/>
    <mergeCell ref="E20:L20"/>
    <mergeCell ref="E33:L33"/>
    <mergeCell ref="E46:L46"/>
    <mergeCell ref="B134:C134"/>
    <mergeCell ref="B33:C33"/>
    <mergeCell ref="B85:C85"/>
    <mergeCell ref="E85:L85"/>
    <mergeCell ref="B72:C72"/>
    <mergeCell ref="B111:C111"/>
  </mergeCells>
  <printOptions/>
  <pageMargins left="0.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 Complaint</dc:creator>
  <cp:keywords/>
  <dc:description/>
  <cp:lastModifiedBy>License Complaint</cp:lastModifiedBy>
  <cp:lastPrinted>2011-08-07T09:34:30Z</cp:lastPrinted>
  <dcterms:created xsi:type="dcterms:W3CDTF">2011-08-07T08:06:19Z</dcterms:created>
  <dcterms:modified xsi:type="dcterms:W3CDTF">2012-08-09T01:02:49Z</dcterms:modified>
  <cp:category/>
  <cp:version/>
  <cp:contentType/>
  <cp:contentStatus/>
</cp:coreProperties>
</file>